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charl\Documents\Travail\FFCO\Formation\POLE TECHNIQUE\Traceur national\FORMATION TRACEUR NATIONAL 2024\COURS\"/>
    </mc:Choice>
  </mc:AlternateContent>
  <xr:revisionPtr revIDLastSave="0" documentId="13_ncr:1_{37D5580E-91C5-47A9-AEB7-103575E6D144}" xr6:coauthVersionLast="47" xr6:coauthVersionMax="47" xr10:uidLastSave="{00000000-0000-0000-0000-000000000000}"/>
  <bookViews>
    <workbookView xWindow="-108" yWindow="-108" windowWidth="27096" windowHeight="16296" activeTab="5" xr2:uid="{00000000-000D-0000-FFFF-FFFF00000000}"/>
  </bookViews>
  <sheets>
    <sheet name="(vierge)" sheetId="7" r:id="rId1"/>
    <sheet name="2022" sheetId="5" r:id="rId2"/>
    <sheet name="2023" sheetId="2" r:id="rId3"/>
    <sheet name="2024" sheetId="6" r:id="rId4"/>
    <sheet name="2025" sheetId="8" r:id="rId5"/>
    <sheet name="RECAP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9" l="1"/>
  <c r="E13" i="9"/>
  <c r="E12" i="9"/>
  <c r="E11" i="9"/>
  <c r="E10" i="9"/>
  <c r="E9" i="9"/>
  <c r="E8" i="9"/>
  <c r="E7" i="9"/>
  <c r="E6" i="9"/>
  <c r="E5" i="9"/>
  <c r="E4" i="9"/>
  <c r="E3" i="9"/>
  <c r="E2" i="9"/>
  <c r="E15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C13" i="9"/>
  <c r="C12" i="9"/>
  <c r="C11" i="9"/>
  <c r="C10" i="9"/>
  <c r="C9" i="9"/>
  <c r="C8" i="9"/>
  <c r="F8" i="9" s="1"/>
  <c r="C7" i="9"/>
  <c r="C6" i="9"/>
  <c r="C5" i="9"/>
  <c r="C4" i="9"/>
  <c r="C3" i="9"/>
  <c r="C2" i="9"/>
  <c r="G2" i="9" s="1"/>
  <c r="C15" i="9"/>
  <c r="B15" i="9"/>
  <c r="C14" i="9"/>
  <c r="B14" i="9"/>
  <c r="B11" i="9"/>
  <c r="B10" i="9"/>
  <c r="B9" i="9"/>
  <c r="B8" i="9"/>
  <c r="B7" i="9"/>
  <c r="B6" i="9"/>
  <c r="B5" i="9"/>
  <c r="B4" i="9"/>
  <c r="B3" i="9"/>
  <c r="G3" i="9" s="1"/>
  <c r="B2" i="9"/>
  <c r="F15" i="9"/>
  <c r="G14" i="9"/>
  <c r="G13" i="9"/>
  <c r="F13" i="9"/>
  <c r="G12" i="9"/>
  <c r="G10" i="9"/>
  <c r="F7" i="9"/>
  <c r="G5" i="9"/>
  <c r="G9" i="9" l="1"/>
  <c r="F4" i="9"/>
  <c r="G6" i="9"/>
  <c r="G11" i="9"/>
  <c r="G8" i="9"/>
  <c r="H8" i="9" s="1"/>
  <c r="H13" i="9"/>
  <c r="H10" i="9"/>
  <c r="G4" i="9"/>
  <c r="H4" i="9" s="1"/>
  <c r="F11" i="9"/>
  <c r="H11" i="9" s="1"/>
  <c r="F14" i="9"/>
  <c r="H14" i="9" s="1"/>
  <c r="F2" i="9"/>
  <c r="H2" i="9" s="1"/>
  <c r="F9" i="9"/>
  <c r="G7" i="9"/>
  <c r="H7" i="9" s="1"/>
  <c r="F12" i="9"/>
  <c r="H12" i="9" s="1"/>
  <c r="F5" i="9"/>
  <c r="H5" i="9" s="1"/>
  <c r="F3" i="9"/>
  <c r="H3" i="9" s="1"/>
  <c r="F10" i="9"/>
  <c r="G15" i="9"/>
  <c r="H15" i="9" s="1"/>
  <c r="F6" i="9"/>
  <c r="H6" i="9" l="1"/>
  <c r="Q25" i="8" l="1"/>
  <c r="P25" i="8"/>
  <c r="K25" i="8"/>
  <c r="J25" i="8"/>
  <c r="E25" i="8"/>
  <c r="D25" i="8"/>
  <c r="Q24" i="8"/>
  <c r="P24" i="8"/>
  <c r="K24" i="8"/>
  <c r="J24" i="8"/>
  <c r="E24" i="8"/>
  <c r="F24" i="8" s="1"/>
  <c r="D24" i="8"/>
  <c r="Q23" i="8"/>
  <c r="Q26" i="8" s="1"/>
  <c r="P23" i="8"/>
  <c r="P26" i="8" s="1"/>
  <c r="K23" i="8"/>
  <c r="K26" i="8" s="1"/>
  <c r="J23" i="8"/>
  <c r="J26" i="8" s="1"/>
  <c r="E23" i="8"/>
  <c r="E26" i="8" s="1"/>
  <c r="D23" i="8"/>
  <c r="D26" i="8" s="1"/>
  <c r="W19" i="8"/>
  <c r="V19" i="8"/>
  <c r="Q19" i="8"/>
  <c r="P19" i="8"/>
  <c r="K19" i="8"/>
  <c r="L19" i="8" s="1"/>
  <c r="J19" i="8"/>
  <c r="E19" i="8"/>
  <c r="F19" i="8" s="1"/>
  <c r="D19" i="8"/>
  <c r="W18" i="8"/>
  <c r="V18" i="8"/>
  <c r="Q18" i="8"/>
  <c r="P18" i="8"/>
  <c r="K18" i="8"/>
  <c r="J18" i="8"/>
  <c r="E18" i="8"/>
  <c r="D18" i="8"/>
  <c r="W17" i="8"/>
  <c r="V17" i="8"/>
  <c r="V20" i="8" s="1"/>
  <c r="Q17" i="8"/>
  <c r="Q20" i="8" s="1"/>
  <c r="P17" i="8"/>
  <c r="P20" i="8" s="1"/>
  <c r="K17" i="8"/>
  <c r="K20" i="8" s="1"/>
  <c r="J17" i="8"/>
  <c r="J20" i="8" s="1"/>
  <c r="E17" i="8"/>
  <c r="D17" i="8"/>
  <c r="D20" i="8" s="1"/>
  <c r="J14" i="8"/>
  <c r="Q13" i="8"/>
  <c r="P13" i="8"/>
  <c r="K13" i="8"/>
  <c r="J13" i="8"/>
  <c r="E13" i="8"/>
  <c r="D13" i="8"/>
  <c r="Q12" i="8"/>
  <c r="P12" i="8"/>
  <c r="K12" i="8"/>
  <c r="J12" i="8"/>
  <c r="E12" i="8"/>
  <c r="D12" i="8"/>
  <c r="Q11" i="8"/>
  <c r="Q14" i="8" s="1"/>
  <c r="P11" i="8"/>
  <c r="P14" i="8" s="1"/>
  <c r="K11" i="8"/>
  <c r="J11" i="8"/>
  <c r="E11" i="8"/>
  <c r="E14" i="8" s="1"/>
  <c r="D11" i="8"/>
  <c r="D14" i="8" s="1"/>
  <c r="W7" i="8"/>
  <c r="V7" i="8"/>
  <c r="Q7" i="8"/>
  <c r="P7" i="8"/>
  <c r="K7" i="8"/>
  <c r="J7" i="8"/>
  <c r="E7" i="8"/>
  <c r="D7" i="8"/>
  <c r="W6" i="8"/>
  <c r="V6" i="8"/>
  <c r="Q6" i="8"/>
  <c r="P6" i="8"/>
  <c r="K6" i="8"/>
  <c r="L6" i="8" s="1"/>
  <c r="J6" i="8"/>
  <c r="E6" i="8"/>
  <c r="F6" i="8" s="1"/>
  <c r="D6" i="8"/>
  <c r="W5" i="8"/>
  <c r="W8" i="8" s="1"/>
  <c r="V5" i="8"/>
  <c r="V8" i="8" s="1"/>
  <c r="Q5" i="8"/>
  <c r="Q8" i="8" s="1"/>
  <c r="P5" i="8"/>
  <c r="P8" i="8" s="1"/>
  <c r="K5" i="8"/>
  <c r="K8" i="8" s="1"/>
  <c r="J5" i="8"/>
  <c r="J8" i="8" s="1"/>
  <c r="E5" i="8"/>
  <c r="E8" i="8" s="1"/>
  <c r="D5" i="8"/>
  <c r="D8" i="8" s="1"/>
  <c r="Q25" i="7"/>
  <c r="P25" i="7"/>
  <c r="K25" i="7"/>
  <c r="J25" i="7"/>
  <c r="E25" i="7"/>
  <c r="D25" i="7"/>
  <c r="Q24" i="7"/>
  <c r="R24" i="7" s="1"/>
  <c r="P24" i="7"/>
  <c r="K24" i="7"/>
  <c r="L24" i="7" s="1"/>
  <c r="J24" i="7"/>
  <c r="E24" i="7"/>
  <c r="F24" i="7" s="1"/>
  <c r="D24" i="7"/>
  <c r="Q23" i="7"/>
  <c r="Q26" i="7" s="1"/>
  <c r="P23" i="7"/>
  <c r="P26" i="7" s="1"/>
  <c r="K23" i="7"/>
  <c r="K26" i="7" s="1"/>
  <c r="J23" i="7"/>
  <c r="J26" i="7" s="1"/>
  <c r="E23" i="7"/>
  <c r="E26" i="7" s="1"/>
  <c r="D23" i="7"/>
  <c r="D26" i="7" s="1"/>
  <c r="W19" i="7"/>
  <c r="V19" i="7"/>
  <c r="Q19" i="7"/>
  <c r="P19" i="7"/>
  <c r="K19" i="7"/>
  <c r="L19" i="7" s="1"/>
  <c r="J19" i="7"/>
  <c r="E19" i="7"/>
  <c r="F19" i="7" s="1"/>
  <c r="D19" i="7"/>
  <c r="W18" i="7"/>
  <c r="X18" i="7" s="1"/>
  <c r="V18" i="7"/>
  <c r="Q18" i="7"/>
  <c r="P18" i="7"/>
  <c r="K18" i="7"/>
  <c r="J18" i="7"/>
  <c r="E18" i="7"/>
  <c r="D18" i="7"/>
  <c r="W17" i="7"/>
  <c r="L25" i="7" s="1"/>
  <c r="V17" i="7"/>
  <c r="V20" i="7" s="1"/>
  <c r="Q17" i="7"/>
  <c r="Q20" i="7" s="1"/>
  <c r="P17" i="7"/>
  <c r="P20" i="7" s="1"/>
  <c r="K17" i="7"/>
  <c r="K20" i="7" s="1"/>
  <c r="J17" i="7"/>
  <c r="J20" i="7" s="1"/>
  <c r="E17" i="7"/>
  <c r="E20" i="7" s="1"/>
  <c r="D17" i="7"/>
  <c r="D20" i="7" s="1"/>
  <c r="P14" i="7"/>
  <c r="Q13" i="7"/>
  <c r="P13" i="7"/>
  <c r="K13" i="7"/>
  <c r="J13" i="7"/>
  <c r="E13" i="7"/>
  <c r="D13" i="7"/>
  <c r="Q12" i="7"/>
  <c r="P12" i="7"/>
  <c r="K12" i="7"/>
  <c r="L12" i="7" s="1"/>
  <c r="J12" i="7"/>
  <c r="E12" i="7"/>
  <c r="F12" i="7" s="1"/>
  <c r="D12" i="7"/>
  <c r="Q11" i="7"/>
  <c r="Q14" i="7" s="1"/>
  <c r="P11" i="7"/>
  <c r="K11" i="7"/>
  <c r="K14" i="7" s="1"/>
  <c r="J11" i="7"/>
  <c r="J14" i="7" s="1"/>
  <c r="E11" i="7"/>
  <c r="E14" i="7" s="1"/>
  <c r="D11" i="7"/>
  <c r="D14" i="7" s="1"/>
  <c r="W7" i="7"/>
  <c r="V7" i="7"/>
  <c r="Q7" i="7"/>
  <c r="P7" i="7"/>
  <c r="K7" i="7"/>
  <c r="L7" i="7" s="1"/>
  <c r="J7" i="7"/>
  <c r="F7" i="7"/>
  <c r="E7" i="7"/>
  <c r="D7" i="7"/>
  <c r="W6" i="7"/>
  <c r="V6" i="7"/>
  <c r="Q6" i="7"/>
  <c r="P6" i="7"/>
  <c r="K6" i="7"/>
  <c r="J6" i="7"/>
  <c r="E6" i="7"/>
  <c r="D6" i="7"/>
  <c r="W5" i="7"/>
  <c r="W8" i="7" s="1"/>
  <c r="V5" i="7"/>
  <c r="V8" i="7" s="1"/>
  <c r="Q5" i="7"/>
  <c r="Q8" i="7" s="1"/>
  <c r="P5" i="7"/>
  <c r="P8" i="7" s="1"/>
  <c r="K5" i="7"/>
  <c r="K8" i="7" s="1"/>
  <c r="J5" i="7"/>
  <c r="J8" i="7" s="1"/>
  <c r="E5" i="7"/>
  <c r="E8" i="7" s="1"/>
  <c r="D5" i="7"/>
  <c r="D8" i="7" s="1"/>
  <c r="Q25" i="6"/>
  <c r="P25" i="6"/>
  <c r="K25" i="6"/>
  <c r="J25" i="6"/>
  <c r="E25" i="6"/>
  <c r="F25" i="6" s="1"/>
  <c r="D25" i="6"/>
  <c r="Q24" i="6"/>
  <c r="R24" i="6" s="1"/>
  <c r="P24" i="6"/>
  <c r="K24" i="6"/>
  <c r="J24" i="6"/>
  <c r="E24" i="6"/>
  <c r="F24" i="6" s="1"/>
  <c r="D24" i="6"/>
  <c r="Q23" i="6"/>
  <c r="Q26" i="6" s="1"/>
  <c r="P23" i="6"/>
  <c r="P26" i="6" s="1"/>
  <c r="K23" i="6"/>
  <c r="J23" i="6"/>
  <c r="J26" i="6" s="1"/>
  <c r="E23" i="6"/>
  <c r="E26" i="6" s="1"/>
  <c r="D23" i="6"/>
  <c r="D26" i="6" s="1"/>
  <c r="W19" i="6"/>
  <c r="V19" i="6"/>
  <c r="Q19" i="6"/>
  <c r="R19" i="6" s="1"/>
  <c r="P19" i="6"/>
  <c r="K19" i="6"/>
  <c r="L19" i="6" s="1"/>
  <c r="J19" i="6"/>
  <c r="E19" i="6"/>
  <c r="D19" i="6"/>
  <c r="W18" i="6"/>
  <c r="X18" i="6" s="1"/>
  <c r="V18" i="6"/>
  <c r="Q18" i="6"/>
  <c r="R18" i="6" s="1"/>
  <c r="P18" i="6"/>
  <c r="K18" i="6"/>
  <c r="L18" i="6" s="1"/>
  <c r="J18" i="6"/>
  <c r="E18" i="6"/>
  <c r="D18" i="6"/>
  <c r="W17" i="6"/>
  <c r="W20" i="6" s="1"/>
  <c r="V17" i="6"/>
  <c r="V20" i="6" s="1"/>
  <c r="Q17" i="6"/>
  <c r="Q20" i="6" s="1"/>
  <c r="P17" i="6"/>
  <c r="P20" i="6" s="1"/>
  <c r="K17" i="6"/>
  <c r="K20" i="6" s="1"/>
  <c r="J17" i="6"/>
  <c r="J20" i="6" s="1"/>
  <c r="E17" i="6"/>
  <c r="E20" i="6" s="1"/>
  <c r="D17" i="6"/>
  <c r="D20" i="6" s="1"/>
  <c r="Q14" i="6"/>
  <c r="Q13" i="6"/>
  <c r="P13" i="6"/>
  <c r="K13" i="6"/>
  <c r="J13" i="6"/>
  <c r="E13" i="6"/>
  <c r="D13" i="6"/>
  <c r="Q12" i="6"/>
  <c r="P12" i="6"/>
  <c r="K12" i="6"/>
  <c r="L12" i="6" s="1"/>
  <c r="J12" i="6"/>
  <c r="E12" i="6"/>
  <c r="D12" i="6"/>
  <c r="Q11" i="6"/>
  <c r="R11" i="6" s="1"/>
  <c r="P11" i="6"/>
  <c r="P14" i="6" s="1"/>
  <c r="K11" i="6"/>
  <c r="L11" i="6" s="1"/>
  <c r="J11" i="6"/>
  <c r="J14" i="6" s="1"/>
  <c r="E11" i="6"/>
  <c r="F11" i="6" s="1"/>
  <c r="D11" i="6"/>
  <c r="D14" i="6" s="1"/>
  <c r="W7" i="6"/>
  <c r="V7" i="6"/>
  <c r="Q7" i="6"/>
  <c r="P7" i="6"/>
  <c r="K7" i="6"/>
  <c r="L7" i="6" s="1"/>
  <c r="J7" i="6"/>
  <c r="E7" i="6"/>
  <c r="D7" i="6"/>
  <c r="W6" i="6"/>
  <c r="X6" i="6" s="1"/>
  <c r="V6" i="6"/>
  <c r="Q6" i="6"/>
  <c r="R6" i="6" s="1"/>
  <c r="P6" i="6"/>
  <c r="K6" i="6"/>
  <c r="L6" i="6" s="1"/>
  <c r="J6" i="6"/>
  <c r="E6" i="6"/>
  <c r="F6" i="6" s="1"/>
  <c r="D6" i="6"/>
  <c r="W5" i="6"/>
  <c r="W8" i="6" s="1"/>
  <c r="V5" i="6"/>
  <c r="V8" i="6" s="1"/>
  <c r="Q5" i="6"/>
  <c r="Q8" i="6" s="1"/>
  <c r="P5" i="6"/>
  <c r="P8" i="6" s="1"/>
  <c r="K5" i="6"/>
  <c r="L5" i="6" s="1"/>
  <c r="J5" i="6"/>
  <c r="J8" i="6" s="1"/>
  <c r="E5" i="6"/>
  <c r="E8" i="6" s="1"/>
  <c r="D5" i="6"/>
  <c r="D8" i="6" s="1"/>
  <c r="Q25" i="5"/>
  <c r="P25" i="5"/>
  <c r="E25" i="5"/>
  <c r="D25" i="5"/>
  <c r="Q24" i="5"/>
  <c r="P24" i="5"/>
  <c r="E24" i="5"/>
  <c r="D24" i="5"/>
  <c r="Q23" i="5"/>
  <c r="Q26" i="5" s="1"/>
  <c r="P23" i="5"/>
  <c r="P26" i="5" s="1"/>
  <c r="E23" i="5"/>
  <c r="E26" i="5" s="1"/>
  <c r="D23" i="5"/>
  <c r="D26" i="5" s="1"/>
  <c r="W19" i="5"/>
  <c r="V19" i="5"/>
  <c r="Q19" i="5"/>
  <c r="P19" i="5"/>
  <c r="K19" i="5"/>
  <c r="J19" i="5"/>
  <c r="E19" i="5"/>
  <c r="D19" i="5"/>
  <c r="W18" i="5"/>
  <c r="V18" i="5"/>
  <c r="Q18" i="5"/>
  <c r="P18" i="5"/>
  <c r="K18" i="5"/>
  <c r="J18" i="5"/>
  <c r="E18" i="5"/>
  <c r="D18" i="5"/>
  <c r="W17" i="5"/>
  <c r="W20" i="5" s="1"/>
  <c r="V17" i="5"/>
  <c r="V20" i="5" s="1"/>
  <c r="Q17" i="5"/>
  <c r="Q20" i="5" s="1"/>
  <c r="P17" i="5"/>
  <c r="P20" i="5" s="1"/>
  <c r="K17" i="5"/>
  <c r="K20" i="5" s="1"/>
  <c r="J17" i="5"/>
  <c r="J20" i="5" s="1"/>
  <c r="E17" i="5"/>
  <c r="D17" i="5"/>
  <c r="D20" i="5" s="1"/>
  <c r="Q13" i="5"/>
  <c r="P13" i="5"/>
  <c r="E13" i="5"/>
  <c r="D13" i="5"/>
  <c r="Q12" i="5"/>
  <c r="P12" i="5"/>
  <c r="E12" i="5"/>
  <c r="D12" i="5"/>
  <c r="Q11" i="5"/>
  <c r="Q14" i="5" s="1"/>
  <c r="P11" i="5"/>
  <c r="P14" i="5" s="1"/>
  <c r="E11" i="5"/>
  <c r="D11" i="5"/>
  <c r="D14" i="5" s="1"/>
  <c r="W7" i="5"/>
  <c r="V7" i="5"/>
  <c r="Q7" i="5"/>
  <c r="P7" i="5"/>
  <c r="K7" i="5"/>
  <c r="J7" i="5"/>
  <c r="E7" i="5"/>
  <c r="D7" i="5"/>
  <c r="W6" i="5"/>
  <c r="V6" i="5"/>
  <c r="Q6" i="5"/>
  <c r="P6" i="5"/>
  <c r="K6" i="5"/>
  <c r="J6" i="5"/>
  <c r="E6" i="5"/>
  <c r="D6" i="5"/>
  <c r="W5" i="5"/>
  <c r="W8" i="5" s="1"/>
  <c r="V5" i="5"/>
  <c r="V8" i="5" s="1"/>
  <c r="Q5" i="5"/>
  <c r="Q8" i="5" s="1"/>
  <c r="P5" i="5"/>
  <c r="P8" i="5" s="1"/>
  <c r="K5" i="5"/>
  <c r="J5" i="5"/>
  <c r="J8" i="5" s="1"/>
  <c r="E5" i="5"/>
  <c r="E8" i="5" s="1"/>
  <c r="D5" i="5"/>
  <c r="D8" i="5" s="1"/>
  <c r="W19" i="2"/>
  <c r="V19" i="2"/>
  <c r="W18" i="2"/>
  <c r="V18" i="2"/>
  <c r="W17" i="2"/>
  <c r="W20" i="2" s="1"/>
  <c r="V17" i="2"/>
  <c r="V20" i="2" s="1"/>
  <c r="W7" i="2"/>
  <c r="V7" i="2"/>
  <c r="W6" i="2"/>
  <c r="V6" i="2"/>
  <c r="W5" i="2"/>
  <c r="W8" i="2" s="1"/>
  <c r="V5" i="2"/>
  <c r="V8" i="2" s="1"/>
  <c r="Q25" i="2"/>
  <c r="P25" i="2"/>
  <c r="Q24" i="2"/>
  <c r="P24" i="2"/>
  <c r="Q23" i="2"/>
  <c r="Q26" i="2" s="1"/>
  <c r="P23" i="2"/>
  <c r="P26" i="2" s="1"/>
  <c r="Q19" i="2"/>
  <c r="P19" i="2"/>
  <c r="Q18" i="2"/>
  <c r="P18" i="2"/>
  <c r="Q17" i="2"/>
  <c r="Q20" i="2" s="1"/>
  <c r="P17" i="2"/>
  <c r="P20" i="2" s="1"/>
  <c r="Q13" i="2"/>
  <c r="P13" i="2"/>
  <c r="Q12" i="2"/>
  <c r="P12" i="2"/>
  <c r="Q11" i="2"/>
  <c r="Q14" i="2" s="1"/>
  <c r="P11" i="2"/>
  <c r="P14" i="2" s="1"/>
  <c r="Q7" i="2"/>
  <c r="P7" i="2"/>
  <c r="Q6" i="2"/>
  <c r="P6" i="2"/>
  <c r="Q5" i="2"/>
  <c r="Q8" i="2" s="1"/>
  <c r="P5" i="2"/>
  <c r="P8" i="2" s="1"/>
  <c r="K25" i="2"/>
  <c r="J25" i="2"/>
  <c r="K24" i="2"/>
  <c r="J24" i="2"/>
  <c r="K23" i="2"/>
  <c r="K26" i="2" s="1"/>
  <c r="J23" i="2"/>
  <c r="J26" i="2" s="1"/>
  <c r="K19" i="2"/>
  <c r="J19" i="2"/>
  <c r="K18" i="2"/>
  <c r="J18" i="2"/>
  <c r="K17" i="2"/>
  <c r="K20" i="2" s="1"/>
  <c r="J17" i="2"/>
  <c r="J20" i="2" s="1"/>
  <c r="K13" i="2"/>
  <c r="J13" i="2"/>
  <c r="K12" i="2"/>
  <c r="J12" i="2"/>
  <c r="K11" i="2"/>
  <c r="K14" i="2" s="1"/>
  <c r="J11" i="2"/>
  <c r="J14" i="2" s="1"/>
  <c r="K7" i="2"/>
  <c r="L7" i="2" s="1"/>
  <c r="J7" i="2"/>
  <c r="K6" i="2"/>
  <c r="J6" i="2"/>
  <c r="K5" i="2"/>
  <c r="K8" i="2" s="1"/>
  <c r="J5" i="2"/>
  <c r="J8" i="2" s="1"/>
  <c r="E25" i="2"/>
  <c r="D25" i="2"/>
  <c r="E24" i="2"/>
  <c r="D24" i="2"/>
  <c r="E23" i="2"/>
  <c r="E26" i="2" s="1"/>
  <c r="D23" i="2"/>
  <c r="D26" i="2" s="1"/>
  <c r="E19" i="2"/>
  <c r="D19" i="2"/>
  <c r="E18" i="2"/>
  <c r="D18" i="2"/>
  <c r="E17" i="2"/>
  <c r="F17" i="2" s="1"/>
  <c r="D17" i="2"/>
  <c r="D20" i="2" s="1"/>
  <c r="E13" i="2"/>
  <c r="D13" i="2"/>
  <c r="E12" i="2"/>
  <c r="D12" i="2"/>
  <c r="E11" i="2"/>
  <c r="E14" i="2" s="1"/>
  <c r="D11" i="2"/>
  <c r="D14" i="2" s="1"/>
  <c r="E7" i="2"/>
  <c r="E6" i="2"/>
  <c r="E5" i="2"/>
  <c r="E8" i="2" s="1"/>
  <c r="D6" i="2"/>
  <c r="D7" i="2"/>
  <c r="D5" i="2"/>
  <c r="D8" i="2" s="1"/>
  <c r="L12" i="8" l="1"/>
  <c r="X19" i="8"/>
  <c r="R7" i="8"/>
  <c r="X7" i="8"/>
  <c r="F23" i="8"/>
  <c r="L23" i="8"/>
  <c r="X5" i="8"/>
  <c r="R12" i="8"/>
  <c r="R17" i="8"/>
  <c r="R19" i="8"/>
  <c r="F13" i="8"/>
  <c r="R6" i="8"/>
  <c r="X17" i="8"/>
  <c r="L24" i="8"/>
  <c r="F11" i="8"/>
  <c r="L13" i="8"/>
  <c r="X6" i="8"/>
  <c r="F18" i="8"/>
  <c r="R24" i="8"/>
  <c r="W20" i="8"/>
  <c r="L7" i="8"/>
  <c r="R18" i="8"/>
  <c r="L25" i="8"/>
  <c r="L18" i="8"/>
  <c r="R5" i="8"/>
  <c r="F12" i="8"/>
  <c r="L11" i="8"/>
  <c r="R13" i="8"/>
  <c r="F7" i="8"/>
  <c r="F25" i="8"/>
  <c r="R11" i="8"/>
  <c r="F17" i="8"/>
  <c r="X18" i="8"/>
  <c r="R25" i="8"/>
  <c r="E20" i="8"/>
  <c r="L5" i="8"/>
  <c r="K14" i="8"/>
  <c r="F5" i="8"/>
  <c r="L17" i="8"/>
  <c r="R23" i="8"/>
  <c r="R12" i="7"/>
  <c r="R5" i="7"/>
  <c r="L17" i="7"/>
  <c r="R7" i="7"/>
  <c r="L13" i="7"/>
  <c r="F25" i="7"/>
  <c r="X7" i="7"/>
  <c r="F6" i="7"/>
  <c r="F18" i="7"/>
  <c r="W20" i="7"/>
  <c r="R19" i="7"/>
  <c r="X17" i="7"/>
  <c r="X19" i="7"/>
  <c r="L6" i="7"/>
  <c r="R13" i="7"/>
  <c r="F13" i="7"/>
  <c r="L11" i="7"/>
  <c r="L18" i="7"/>
  <c r="R6" i="7"/>
  <c r="R11" i="7"/>
  <c r="R18" i="7"/>
  <c r="R25" i="7"/>
  <c r="X6" i="7"/>
  <c r="F5" i="7"/>
  <c r="F23" i="7"/>
  <c r="F17" i="7"/>
  <c r="F11" i="7"/>
  <c r="R23" i="7"/>
  <c r="X5" i="7"/>
  <c r="L5" i="7"/>
  <c r="R17" i="7"/>
  <c r="L23" i="7"/>
  <c r="R12" i="6"/>
  <c r="L23" i="6"/>
  <c r="F7" i="6"/>
  <c r="X19" i="6"/>
  <c r="R7" i="6"/>
  <c r="L25" i="6"/>
  <c r="F13" i="6"/>
  <c r="F18" i="6"/>
  <c r="R25" i="6"/>
  <c r="K26" i="6"/>
  <c r="K14" i="6"/>
  <c r="K8" i="6"/>
  <c r="E14" i="6"/>
  <c r="X5" i="6"/>
  <c r="R23" i="6"/>
  <c r="F5" i="6"/>
  <c r="L17" i="6"/>
  <c r="F23" i="6"/>
  <c r="X7" i="6"/>
  <c r="L13" i="6"/>
  <c r="R17" i="6"/>
  <c r="F17" i="6"/>
  <c r="R13" i="6"/>
  <c r="F12" i="6"/>
  <c r="F19" i="6"/>
  <c r="L24" i="6"/>
  <c r="R5" i="6"/>
  <c r="X17" i="6"/>
  <c r="F6" i="2"/>
  <c r="R24" i="2"/>
  <c r="F24" i="2"/>
  <c r="R12" i="2"/>
  <c r="F19" i="2"/>
  <c r="F7" i="5"/>
  <c r="F6" i="5"/>
  <c r="R6" i="5"/>
  <c r="R7" i="5"/>
  <c r="F13" i="5"/>
  <c r="L18" i="5"/>
  <c r="X6" i="5"/>
  <c r="X7" i="5"/>
  <c r="F12" i="5"/>
  <c r="R18" i="5"/>
  <c r="L19" i="5"/>
  <c r="R19" i="5"/>
  <c r="F11" i="5"/>
  <c r="R13" i="5"/>
  <c r="F24" i="5"/>
  <c r="L5" i="5"/>
  <c r="L6" i="5"/>
  <c r="F17" i="5"/>
  <c r="F18" i="5"/>
  <c r="R25" i="5"/>
  <c r="R24" i="5"/>
  <c r="F25" i="5"/>
  <c r="X18" i="5"/>
  <c r="X19" i="5"/>
  <c r="L17" i="5"/>
  <c r="E20" i="5"/>
  <c r="E14" i="5"/>
  <c r="K8" i="5"/>
  <c r="F5" i="5"/>
  <c r="X5" i="5"/>
  <c r="F23" i="5"/>
  <c r="R11" i="5"/>
  <c r="L7" i="5"/>
  <c r="R12" i="5"/>
  <c r="R17" i="5"/>
  <c r="F19" i="5"/>
  <c r="R5" i="5"/>
  <c r="X17" i="5"/>
  <c r="R23" i="5"/>
  <c r="X7" i="2"/>
  <c r="L6" i="2"/>
  <c r="L13" i="2"/>
  <c r="F7" i="2"/>
  <c r="L25" i="2"/>
  <c r="R18" i="2"/>
  <c r="L19" i="2"/>
  <c r="F25" i="2"/>
  <c r="R6" i="2"/>
  <c r="R19" i="2"/>
  <c r="X18" i="2"/>
  <c r="R25" i="2"/>
  <c r="F18" i="2"/>
  <c r="L23" i="2"/>
  <c r="F12" i="2"/>
  <c r="R13" i="2"/>
  <c r="L18" i="2"/>
  <c r="L24" i="2"/>
  <c r="R7" i="2"/>
  <c r="X6" i="2"/>
  <c r="F5" i="2"/>
  <c r="F13" i="2"/>
  <c r="L12" i="2"/>
  <c r="X19" i="2"/>
  <c r="E20" i="2"/>
  <c r="R23" i="2"/>
  <c r="X17" i="2"/>
  <c r="X5" i="2"/>
  <c r="R11" i="2"/>
  <c r="R17" i="2"/>
  <c r="R5" i="2"/>
  <c r="L11" i="2"/>
  <c r="L17" i="2"/>
  <c r="L5" i="2"/>
  <c r="F23" i="2"/>
  <c r="F11" i="2"/>
</calcChain>
</file>

<file path=xl/sharedStrings.xml><?xml version="1.0" encoding="utf-8"?>
<sst xmlns="http://schemas.openxmlformats.org/spreadsheetml/2006/main" count="337" uniqueCount="174">
  <si>
    <t>Distance pour 13'30 :</t>
  </si>
  <si>
    <t>RK "effort" en sprint : déniv x7 et non x10</t>
  </si>
  <si>
    <t>DELENNE Annabelle</t>
  </si>
  <si>
    <t>D14</t>
  </si>
  <si>
    <t>D16</t>
  </si>
  <si>
    <t>D18+20</t>
  </si>
  <si>
    <t>D21+35</t>
  </si>
  <si>
    <t>D40+45</t>
  </si>
  <si>
    <t>D50+55</t>
  </si>
  <si>
    <t>D60+</t>
  </si>
  <si>
    <t>H21+35</t>
  </si>
  <si>
    <t>H14</t>
  </si>
  <si>
    <t>H16</t>
  </si>
  <si>
    <t>H18+20</t>
  </si>
  <si>
    <t>H40+45</t>
  </si>
  <si>
    <t>H50+55</t>
  </si>
  <si>
    <t>H60+</t>
  </si>
  <si>
    <t>CATHALA Louise</t>
  </si>
  <si>
    <t>RANNOU-SERINE Violette</t>
  </si>
  <si>
    <t>KOTECKA Marie Anna</t>
  </si>
  <si>
    <t>DELAHAYE Fanny</t>
  </si>
  <si>
    <t>MARTIN Laura</t>
  </si>
  <si>
    <t>BASSET Tess</t>
  </si>
  <si>
    <t>GAUDION Lucie</t>
  </si>
  <si>
    <t>ZANATTA Mahaut</t>
  </si>
  <si>
    <t>Hanauer Florence</t>
  </si>
  <si>
    <t>Calandry Cecile</t>
  </si>
  <si>
    <t>Beauvir Maelle</t>
  </si>
  <si>
    <t>MERCIER Agnès</t>
  </si>
  <si>
    <t>KOTECKA Michaela</t>
  </si>
  <si>
    <t>CHATELON Lucile</t>
  </si>
  <si>
    <t>MORLON Marie</t>
  </si>
  <si>
    <t>THENOZ Perrine</t>
  </si>
  <si>
    <t>OLIVIER Sandra</t>
  </si>
  <si>
    <t>BERGER-CAPBERN Valérie</t>
  </si>
  <si>
    <t>ROIRAND Line</t>
  </si>
  <si>
    <t>DECLERCQ Anne</t>
  </si>
  <si>
    <t>LEMERCIER Tom</t>
  </si>
  <si>
    <t>GATINEAU Paul</t>
  </si>
  <si>
    <t>CHEZEAU Noé</t>
  </si>
  <si>
    <t>VERJUX Lucas</t>
  </si>
  <si>
    <t>CALANDRY Simon</t>
  </si>
  <si>
    <t>AUNEAU Quentin</t>
  </si>
  <si>
    <t>PICHARD Romain</t>
  </si>
  <si>
    <t>DERLOT Antoine</t>
  </si>
  <si>
    <t>THENOZ Bastien</t>
  </si>
  <si>
    <t>H18+20 (annulé)</t>
  </si>
  <si>
    <t>Perrin Mathieu</t>
  </si>
  <si>
    <t>Marchand Nathan</t>
  </si>
  <si>
    <t>Capbern Loic</t>
  </si>
  <si>
    <t>BAUDSON Jérôme</t>
  </si>
  <si>
    <t>PARZYCH Jean-Michel</t>
  </si>
  <si>
    <t>LEONARDON Joachim</t>
  </si>
  <si>
    <t>PERRIN Eric</t>
  </si>
  <si>
    <t>DANEL Jérôme</t>
  </si>
  <si>
    <t>BRASSART Eric</t>
  </si>
  <si>
    <t>BOUCHAN Luc</t>
  </si>
  <si>
    <t>DELENNE Pierre</t>
  </si>
  <si>
    <t>PORRET Thierry</t>
  </si>
  <si>
    <t>Scalet Riccardo</t>
  </si>
  <si>
    <t>Radondy Theo</t>
  </si>
  <si>
    <t>D40+45+50+55</t>
  </si>
  <si>
    <t>H40+45+50+55</t>
  </si>
  <si>
    <t>Janosikova Tereza</t>
  </si>
  <si>
    <t>Gassner Jasmina</t>
  </si>
  <si>
    <t>GAUDION Gaël</t>
  </si>
  <si>
    <t>HERAULT Mathieu</t>
  </si>
  <si>
    <t>WENZEL Anton</t>
  </si>
  <si>
    <t>PHILIBERT Nathan</t>
  </si>
  <si>
    <t>SMIRNOV Serguei</t>
  </si>
  <si>
    <t>MAURIES Benjamin</t>
  </si>
  <si>
    <t>ALLE Paul</t>
  </si>
  <si>
    <t>MORLON Jean-François</t>
  </si>
  <si>
    <t>BARRIERE Emma</t>
  </si>
  <si>
    <t>ROCHE Amaia</t>
  </si>
  <si>
    <t>ZANATTA Zélie</t>
  </si>
  <si>
    <t>FLANDRIN Sasha</t>
  </si>
  <si>
    <t>BELLET Lise</t>
  </si>
  <si>
    <t>DUPUY Violette</t>
  </si>
  <si>
    <t>BOUSSIER Jade</t>
  </si>
  <si>
    <t>COMPAGNON Marie</t>
  </si>
  <si>
    <t>KORCHAK Lena</t>
  </si>
  <si>
    <t>PREVOST Pascale</t>
  </si>
  <si>
    <t>NB : terrain différent pour les 14 et 16 ("qualif").</t>
  </si>
  <si>
    <t>NB : terrain différent pour les 20 et 21 (les autres finale sèche le matin sur la qualif des 20 et 21).</t>
  </si>
  <si>
    <t>DUFOUR Eloïse</t>
  </si>
  <si>
    <t>OIJID Sara</t>
  </si>
  <si>
    <t>VIGUET POUPELLOZ Ysaline</t>
  </si>
  <si>
    <t>DODIN Céline</t>
  </si>
  <si>
    <t>HOUTE Valérie</t>
  </si>
  <si>
    <t>PISZCZOROWICZ Sophie</t>
  </si>
  <si>
    <t>BAUDSON Jean</t>
  </si>
  <si>
    <t>ROUX CORBIC Arthur</t>
  </si>
  <si>
    <t>SCHMIDT Daniel</t>
  </si>
  <si>
    <t>ANDRIEUX Titouan</t>
  </si>
  <si>
    <t>BEAUVIR Yannick</t>
  </si>
  <si>
    <t>FATH Jean-Marie</t>
  </si>
  <si>
    <t>LAFUT Jean-Christophe</t>
  </si>
  <si>
    <t>DAYON Pierre</t>
  </si>
  <si>
    <t>TROCHUT Mélissa</t>
  </si>
  <si>
    <t>CALANDRY Cécile</t>
  </si>
  <si>
    <t>HANAUER Florence</t>
  </si>
  <si>
    <t>RAUTURIER Tereza</t>
  </si>
  <si>
    <t>LATASTE Mathias</t>
  </si>
  <si>
    <t>VEROVE Guilhem</t>
  </si>
  <si>
    <t>RANCAN Riccardo</t>
  </si>
  <si>
    <t>BASSET Basile</t>
  </si>
  <si>
    <t>CAPBERN Loïc</t>
  </si>
  <si>
    <t>D21+35 (annulé)</t>
  </si>
  <si>
    <t>Prénom NOM</t>
  </si>
  <si>
    <t>…</t>
  </si>
  <si>
    <t>NB : terrain différent pour les 14 et 16 (finale sèche le matin sur la qualif des 20 et 21).</t>
  </si>
  <si>
    <t>D60+65</t>
  </si>
  <si>
    <t>D70+75 et D80+85 et +</t>
  </si>
  <si>
    <t>Même circuit que D60+65, tracé pour elles</t>
  </si>
  <si>
    <t>H60+65</t>
  </si>
  <si>
    <t>H70+75 et H80+85 et +</t>
  </si>
  <si>
    <t>Même circuit que H60+65, tracé pour eux</t>
  </si>
  <si>
    <t>Elana ROCHE</t>
  </si>
  <si>
    <t>Sara OIJID</t>
  </si>
  <si>
    <t>Garance PERRIN</t>
  </si>
  <si>
    <t>Violette RANNOU-SERINE</t>
  </si>
  <si>
    <t>Céleste LECLERE</t>
  </si>
  <si>
    <t>Louise CATHALA</t>
  </si>
  <si>
    <t>Céline DODIN</t>
  </si>
  <si>
    <t>Capucine VERCELLOTTI</t>
  </si>
  <si>
    <t>Marie COMPAGNON</t>
  </si>
  <si>
    <t>Marie MORLON</t>
  </si>
  <si>
    <t>Perrine THENOZ</t>
  </si>
  <si>
    <t>Sarah BRUNDU</t>
  </si>
  <si>
    <t>Virginie OLIGO</t>
  </si>
  <si>
    <t>Christiane DELATOUR</t>
  </si>
  <si>
    <t>Genevieve PELLETIER</t>
  </si>
  <si>
    <t>Jean BAUDSON</t>
  </si>
  <si>
    <t>Etienne PRADEAU</t>
  </si>
  <si>
    <t>Tom FLANDRIN</t>
  </si>
  <si>
    <t>Daniel SCHMIDT</t>
  </si>
  <si>
    <t>Titouan ANDRIEUX</t>
  </si>
  <si>
    <t>Tom LEMERCIER</t>
  </si>
  <si>
    <t>Serguei SMIRNOV</t>
  </si>
  <si>
    <t>Jérôme BAUDSON</t>
  </si>
  <si>
    <t>Johann TINCHANT</t>
  </si>
  <si>
    <t>David LESQUER</t>
  </si>
  <si>
    <t>Fabrice VANNIER</t>
  </si>
  <si>
    <t>Francis DUPUY</t>
  </si>
  <si>
    <t>Thierry PORRET</t>
  </si>
  <si>
    <t>Michael BOHSMANN</t>
  </si>
  <si>
    <t>Pascal MOUTAULT</t>
  </si>
  <si>
    <t>Fanny DELAHAYE</t>
  </si>
  <si>
    <t>Mélissa TROCHUT</t>
  </si>
  <si>
    <t>Yaëlle MALARD-MOULIERE</t>
  </si>
  <si>
    <t>Annabelle DELENNE</t>
  </si>
  <si>
    <t>Cécile CALANDRY</t>
  </si>
  <si>
    <t>Tifenn MOULET</t>
  </si>
  <si>
    <t>Antoine DERLOT</t>
  </si>
  <si>
    <t>Arthur PERRIN</t>
  </si>
  <si>
    <t>Anton WENZEL</t>
  </si>
  <si>
    <t>Riccardo RANCAN</t>
  </si>
  <si>
    <t>Adrien DELENNE</t>
  </si>
  <si>
    <t>Quentin ANDRIEUX</t>
  </si>
  <si>
    <t>CF sprint</t>
  </si>
  <si>
    <t>MOY</t>
  </si>
  <si>
    <t>σ</t>
  </si>
  <si>
    <t>σ/MOY</t>
  </si>
  <si>
    <t>D18-20</t>
  </si>
  <si>
    <t>H18-20</t>
  </si>
  <si>
    <t>D21</t>
  </si>
  <si>
    <t>H21</t>
  </si>
  <si>
    <t>D40-45</t>
  </si>
  <si>
    <t>H40-45</t>
  </si>
  <si>
    <t>D50-55</t>
  </si>
  <si>
    <t>H50-55</t>
  </si>
  <si>
    <t>D60</t>
  </si>
  <si>
    <t>H60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</si>
</sst>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  <xf numFmtId="45" fontId="2" fillId="0" borderId="0" xfId="0" applyNumberFormat="1" applyFont="1" applyAlignment="1">
      <alignment horizontal="left"/>
    </xf>
    <xf numFmtId="45" fontId="0" fillId="0" borderId="0" xfId="0" applyNumberFormat="1" applyAlignment="1">
      <alignment horizontal="center"/>
    </xf>
    <xf numFmtId="45" fontId="0" fillId="0" borderId="0" xfId="0" applyNumberFormat="1"/>
    <xf numFmtId="2" fontId="1" fillId="0" borderId="0" xfId="0" applyNumberFormat="1" applyFont="1"/>
    <xf numFmtId="2" fontId="1" fillId="2" borderId="0" xfId="0" applyNumberFormat="1" applyFont="1" applyFill="1"/>
    <xf numFmtId="0" fontId="3" fillId="0" borderId="0" xfId="0" applyFont="1"/>
    <xf numFmtId="45" fontId="2" fillId="0" borderId="0" xfId="0" applyNumberFormat="1" applyFont="1"/>
    <xf numFmtId="0" fontId="4" fillId="0" borderId="0" xfId="0" applyFont="1"/>
    <xf numFmtId="165" fontId="0" fillId="0" borderId="0" xfId="0" applyNumberFormat="1"/>
    <xf numFmtId="0" fontId="5" fillId="0" borderId="0" xfId="0" applyFont="1"/>
    <xf numFmtId="0" fontId="6" fillId="0" borderId="0" xfId="0" applyFont="1"/>
    <xf numFmtId="45" fontId="7" fillId="0" borderId="0" xfId="0" applyNumberFormat="1" applyFont="1" applyAlignment="1">
      <alignment horizontal="center"/>
    </xf>
    <xf numFmtId="0" fontId="8" fillId="0" borderId="0" xfId="0" applyFont="1"/>
    <xf numFmtId="21" fontId="0" fillId="0" borderId="0" xfId="0" applyNumberFormat="1"/>
    <xf numFmtId="0" fontId="9" fillId="0" borderId="0" xfId="0" applyFont="1"/>
    <xf numFmtId="0" fontId="7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9" fontId="0" fillId="6" borderId="4" xfId="1" applyFont="1" applyFill="1" applyBorder="1" applyAlignment="1">
      <alignment horizontal="center" vertical="center"/>
    </xf>
    <xf numFmtId="2" fontId="0" fillId="5" borderId="5" xfId="0" applyNumberFormat="1" applyFill="1" applyBorder="1" applyAlignment="1">
      <alignment horizontal="center" vertical="center"/>
    </xf>
    <xf numFmtId="2" fontId="0" fillId="6" borderId="6" xfId="0" applyNumberFormat="1" applyFill="1" applyBorder="1" applyAlignment="1">
      <alignment horizontal="center" vertical="center"/>
    </xf>
    <xf numFmtId="9" fontId="0" fillId="6" borderId="7" xfId="1" applyFont="1" applyFill="1" applyBorder="1" applyAlignment="1">
      <alignment horizontal="center" vertical="center"/>
    </xf>
    <xf numFmtId="2" fontId="0" fillId="5" borderId="6" xfId="0" applyNumberFormat="1" applyFill="1" applyBorder="1" applyAlignment="1">
      <alignment horizontal="center" vertical="center"/>
    </xf>
    <xf numFmtId="9" fontId="0" fillId="5" borderId="7" xfId="1" applyFont="1" applyFill="1" applyBorder="1" applyAlignment="1">
      <alignment horizontal="center" vertical="center"/>
    </xf>
    <xf numFmtId="2" fontId="0" fillId="5" borderId="8" xfId="0" applyNumberFormat="1" applyFill="1" applyBorder="1" applyAlignment="1">
      <alignment horizontal="center" vertical="center"/>
    </xf>
    <xf numFmtId="2" fontId="0" fillId="5" borderId="9" xfId="0" applyNumberFormat="1" applyFill="1" applyBorder="1" applyAlignment="1">
      <alignment horizontal="center" vertical="center"/>
    </xf>
    <xf numFmtId="2" fontId="0" fillId="6" borderId="10" xfId="0" applyNumberFormat="1" applyFill="1" applyBorder="1" applyAlignment="1">
      <alignment horizontal="center" vertical="center"/>
    </xf>
    <xf numFmtId="9" fontId="0" fillId="6" borderId="11" xfId="1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2" fontId="1" fillId="4" borderId="15" xfId="0" applyNumberFormat="1" applyFont="1" applyFill="1" applyBorder="1" applyAlignment="1">
      <alignment horizontal="center" vertical="center"/>
    </xf>
    <xf numFmtId="2" fontId="1" fillId="4" borderId="16" xfId="0" applyNumberFormat="1" applyFont="1" applyFill="1" applyBorder="1" applyAlignment="1">
      <alignment horizontal="center" vertical="center"/>
    </xf>
    <xf numFmtId="2" fontId="1" fillId="5" borderId="16" xfId="0" applyNumberFormat="1" applyFont="1" applyFill="1" applyBorder="1" applyAlignment="1">
      <alignment horizontal="center" vertical="center"/>
    </xf>
    <xf numFmtId="2" fontId="1" fillId="4" borderId="1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0" fillId="5" borderId="18" xfId="0" applyNumberFormat="1" applyFill="1" applyBorder="1" applyAlignment="1">
      <alignment horizontal="center" vertical="center"/>
    </xf>
    <xf numFmtId="2" fontId="0" fillId="5" borderId="19" xfId="0" applyNumberForma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342">
    <dxf>
      <font>
        <color theme="9"/>
      </font>
    </dxf>
    <dxf>
      <font>
        <color rgb="FFFF0000"/>
      </font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93E40-2F1A-4009-8B18-17479238930B}">
  <dimension ref="B1:Z28"/>
  <sheetViews>
    <sheetView workbookViewId="0">
      <selection activeCell="A30" sqref="A30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7" width="6.109375" customWidth="1"/>
    <col min="18" max="18" width="6.109375" style="2" customWidth="1"/>
    <col min="19" max="19" width="5.5546875" customWidth="1"/>
    <col min="20" max="20" width="20.21875" customWidth="1"/>
    <col min="21" max="21" width="6.6640625" customWidth="1"/>
    <col min="22" max="23" width="6.109375" customWidth="1"/>
    <col min="24" max="24" width="6.109375" style="2" customWidth="1"/>
    <col min="25" max="25" width="8.88671875" customWidth="1"/>
    <col min="26" max="26" width="7.77734375" style="3" bestFit="1" customWidth="1"/>
  </cols>
  <sheetData>
    <row r="1" spans="2:24" ht="9.6" customHeight="1" x14ac:dyDescent="0.3">
      <c r="C1" s="1"/>
      <c r="I1" s="1"/>
      <c r="O1" s="1"/>
      <c r="U1" s="1"/>
    </row>
    <row r="2" spans="2:24" x14ac:dyDescent="0.3">
      <c r="B2" s="11" t="s">
        <v>1</v>
      </c>
      <c r="H2" s="18" t="s">
        <v>111</v>
      </c>
      <c r="P2" s="11"/>
    </row>
    <row r="3" spans="2:24" x14ac:dyDescent="0.3">
      <c r="B3" s="11"/>
      <c r="P3" s="11"/>
    </row>
    <row r="4" spans="2:24" x14ac:dyDescent="0.3">
      <c r="B4" s="2" t="s">
        <v>3</v>
      </c>
      <c r="D4">
        <v>0</v>
      </c>
      <c r="E4">
        <v>0</v>
      </c>
      <c r="F4" s="4">
        <v>2.7777777777777776E-2</v>
      </c>
      <c r="H4" s="2" t="s">
        <v>4</v>
      </c>
      <c r="J4">
        <v>0</v>
      </c>
      <c r="K4">
        <v>0</v>
      </c>
      <c r="L4" s="4">
        <v>2.7777777777777776E-2</v>
      </c>
      <c r="N4" s="2" t="s">
        <v>5</v>
      </c>
      <c r="P4">
        <v>0</v>
      </c>
      <c r="Q4">
        <v>0</v>
      </c>
      <c r="R4" s="4">
        <v>2.7777777777777776E-2</v>
      </c>
      <c r="T4" s="16" t="s">
        <v>6</v>
      </c>
      <c r="V4">
        <v>0</v>
      </c>
      <c r="W4">
        <v>0</v>
      </c>
      <c r="X4" s="4">
        <v>2.7777777777777776E-2</v>
      </c>
    </row>
    <row r="5" spans="2:24" x14ac:dyDescent="0.3">
      <c r="B5" t="s">
        <v>109</v>
      </c>
      <c r="C5" s="5">
        <v>0</v>
      </c>
      <c r="D5" s="6" t="e">
        <f>C5/D4</f>
        <v>#DIV/0!</v>
      </c>
      <c r="E5" s="6" t="e">
        <f>C5/(D4+E4*0.007)</f>
        <v>#DIV/0!</v>
      </c>
      <c r="F5" s="7" t="e">
        <f>E5/$W$17</f>
        <v>#DIV/0!</v>
      </c>
      <c r="I5" s="5">
        <v>0</v>
      </c>
      <c r="J5" s="6" t="e">
        <f>I5/J4</f>
        <v>#DIV/0!</v>
      </c>
      <c r="K5" s="6" t="e">
        <f>I5/(J4+K4*0.007)</f>
        <v>#DIV/0!</v>
      </c>
      <c r="L5" s="7" t="e">
        <f>K5/$W$17</f>
        <v>#DIV/0!</v>
      </c>
      <c r="O5" s="5">
        <v>0</v>
      </c>
      <c r="P5" s="6" t="e">
        <f>O5/P4</f>
        <v>#DIV/0!</v>
      </c>
      <c r="Q5" s="6" t="e">
        <f>O5/(P4+Q4*0.007)</f>
        <v>#DIV/0!</v>
      </c>
      <c r="R5" s="7" t="e">
        <f>Q5/$W$17</f>
        <v>#DIV/0!</v>
      </c>
      <c r="T5" s="19"/>
      <c r="U5" s="5">
        <v>0</v>
      </c>
      <c r="V5" s="6" t="e">
        <f>U5/V4</f>
        <v>#DIV/0!</v>
      </c>
      <c r="W5" s="6" t="e">
        <f>U5/(V4+W4*0.007)</f>
        <v>#DIV/0!</v>
      </c>
      <c r="X5" s="7" t="e">
        <f>W5/$W$17</f>
        <v>#DIV/0!</v>
      </c>
    </row>
    <row r="6" spans="2:24" x14ac:dyDescent="0.3">
      <c r="B6" t="s">
        <v>110</v>
      </c>
      <c r="C6" s="5">
        <v>0</v>
      </c>
      <c r="D6" s="6" t="e">
        <f>C6/D4</f>
        <v>#DIV/0!</v>
      </c>
      <c r="E6" s="6" t="e">
        <f>C6/(D4+E4*0.007)</f>
        <v>#DIV/0!</v>
      </c>
      <c r="F6" s="7" t="e">
        <f t="shared" ref="F6:F7" si="0">E6/$W$17</f>
        <v>#DIV/0!</v>
      </c>
      <c r="I6" s="5">
        <v>0</v>
      </c>
      <c r="J6" s="6" t="e">
        <f>I6/J4</f>
        <v>#DIV/0!</v>
      </c>
      <c r="K6" s="6" t="e">
        <f>I6/(J4+K4*0.007)</f>
        <v>#DIV/0!</v>
      </c>
      <c r="L6" s="7" t="e">
        <f t="shared" ref="L6:L7" si="1">K6/$W$17</f>
        <v>#DIV/0!</v>
      </c>
      <c r="O6" s="5">
        <v>0</v>
      </c>
      <c r="P6" s="6" t="e">
        <f>O6/P4</f>
        <v>#DIV/0!</v>
      </c>
      <c r="Q6" s="6" t="e">
        <f>O6/(P4+Q4*0.007)</f>
        <v>#DIV/0!</v>
      </c>
      <c r="R6" s="7" t="e">
        <f t="shared" ref="R6:R7" si="2">Q6/$W$17</f>
        <v>#DIV/0!</v>
      </c>
      <c r="T6" s="19"/>
      <c r="U6" s="5">
        <v>0</v>
      </c>
      <c r="V6" s="6" t="e">
        <f>U6/V4</f>
        <v>#DIV/0!</v>
      </c>
      <c r="W6" s="6" t="e">
        <f>U6/(V4+W4*0.007)</f>
        <v>#DIV/0!</v>
      </c>
      <c r="X6" s="7" t="e">
        <f t="shared" ref="X6:X7" si="3">W6/$W$17</f>
        <v>#DIV/0!</v>
      </c>
    </row>
    <row r="7" spans="2:24" x14ac:dyDescent="0.3">
      <c r="B7" t="s">
        <v>110</v>
      </c>
      <c r="C7" s="5">
        <v>0</v>
      </c>
      <c r="D7" s="6" t="e">
        <f>C7/D4</f>
        <v>#DIV/0!</v>
      </c>
      <c r="E7" s="6" t="e">
        <f>C7/(D4+E4*0.007)</f>
        <v>#DIV/0!</v>
      </c>
      <c r="F7" s="7" t="e">
        <f t="shared" si="0"/>
        <v>#DIV/0!</v>
      </c>
      <c r="I7" s="5">
        <v>0</v>
      </c>
      <c r="J7" s="6" t="e">
        <f>I7/J4</f>
        <v>#DIV/0!</v>
      </c>
      <c r="K7" s="6" t="e">
        <f>I7/(J4+K4*0.007)</f>
        <v>#DIV/0!</v>
      </c>
      <c r="L7" s="7" t="e">
        <f t="shared" si="1"/>
        <v>#DIV/0!</v>
      </c>
      <c r="O7" s="5">
        <v>0</v>
      </c>
      <c r="P7" s="6" t="e">
        <f>O7/P4</f>
        <v>#DIV/0!</v>
      </c>
      <c r="Q7" s="6" t="e">
        <f>O7/(P4+Q4*0.007)</f>
        <v>#DIV/0!</v>
      </c>
      <c r="R7" s="7" t="e">
        <f t="shared" si="2"/>
        <v>#DIV/0!</v>
      </c>
      <c r="T7" s="19"/>
      <c r="U7" s="5">
        <v>0</v>
      </c>
      <c r="V7" s="6" t="e">
        <f>U7/V4</f>
        <v>#DIV/0!</v>
      </c>
      <c r="W7" s="6" t="e">
        <f>U7/(V4+W4*0.007)</f>
        <v>#DIV/0!</v>
      </c>
      <c r="X7" s="7" t="e">
        <f t="shared" si="3"/>
        <v>#DIV/0!</v>
      </c>
    </row>
    <row r="8" spans="2:24" x14ac:dyDescent="0.3">
      <c r="B8" s="9" t="s">
        <v>0</v>
      </c>
      <c r="C8" s="10">
        <v>9.3749999999999997E-3</v>
      </c>
      <c r="D8" s="7" t="e">
        <f>C8/D5</f>
        <v>#DIV/0!</v>
      </c>
      <c r="E8" s="7" t="e">
        <f>C8/E5</f>
        <v>#DIV/0!</v>
      </c>
      <c r="F8" s="7"/>
      <c r="H8" s="9" t="s">
        <v>0</v>
      </c>
      <c r="I8" s="10">
        <v>9.3749999999999997E-3</v>
      </c>
      <c r="J8" s="7" t="e">
        <f>I8/J5</f>
        <v>#DIV/0!</v>
      </c>
      <c r="K8" s="7" t="e">
        <f>I8/K5</f>
        <v>#DIV/0!</v>
      </c>
      <c r="L8" s="7"/>
      <c r="N8" s="9" t="s">
        <v>0</v>
      </c>
      <c r="O8" s="10">
        <v>9.3749999999999997E-3</v>
      </c>
      <c r="P8" s="7" t="e">
        <f>O8/P5</f>
        <v>#DIV/0!</v>
      </c>
      <c r="Q8" s="7" t="e">
        <f>O8/Q5</f>
        <v>#DIV/0!</v>
      </c>
      <c r="R8" s="7"/>
      <c r="T8" s="9" t="s">
        <v>0</v>
      </c>
      <c r="U8" s="10">
        <v>9.3749999999999997E-3</v>
      </c>
      <c r="V8" s="7" t="e">
        <f>U8/V5</f>
        <v>#DIV/0!</v>
      </c>
      <c r="W8" s="7" t="e">
        <f>U8/W5</f>
        <v>#DIV/0!</v>
      </c>
      <c r="X8" s="7"/>
    </row>
    <row r="9" spans="2:24" x14ac:dyDescent="0.3">
      <c r="C9" s="1"/>
      <c r="I9" s="1"/>
      <c r="O9" s="1"/>
      <c r="U9" s="1"/>
    </row>
    <row r="10" spans="2:24" x14ac:dyDescent="0.3">
      <c r="B10" s="2" t="s">
        <v>7</v>
      </c>
      <c r="D10">
        <v>0</v>
      </c>
      <c r="E10">
        <v>0</v>
      </c>
      <c r="F10" s="4">
        <v>2.7777777777777776E-2</v>
      </c>
      <c r="H10" s="2" t="s">
        <v>8</v>
      </c>
      <c r="J10">
        <v>0</v>
      </c>
      <c r="K10">
        <v>0</v>
      </c>
      <c r="L10" s="4">
        <v>2.7777777777777776E-2</v>
      </c>
      <c r="N10" s="2" t="s">
        <v>112</v>
      </c>
      <c r="P10">
        <v>0</v>
      </c>
      <c r="Q10">
        <v>0</v>
      </c>
      <c r="R10" s="4">
        <v>2.7777777777777776E-2</v>
      </c>
      <c r="T10" s="2" t="s">
        <v>113</v>
      </c>
      <c r="U10" s="1"/>
    </row>
    <row r="11" spans="2:24" x14ac:dyDescent="0.3">
      <c r="C11" s="5">
        <v>0</v>
      </c>
      <c r="D11" s="6" t="e">
        <f>C11/D10</f>
        <v>#DIV/0!</v>
      </c>
      <c r="E11" s="6" t="e">
        <f>C11/(D10+E10*0.007)</f>
        <v>#DIV/0!</v>
      </c>
      <c r="F11" s="7" t="e">
        <f>E11/$W$17</f>
        <v>#DIV/0!</v>
      </c>
      <c r="I11" s="5">
        <v>0</v>
      </c>
      <c r="J11" s="6" t="e">
        <f>I11/J10</f>
        <v>#DIV/0!</v>
      </c>
      <c r="K11" s="6" t="e">
        <f>I11/(J10+K10*0.007)</f>
        <v>#DIV/0!</v>
      </c>
      <c r="L11" s="7" t="e">
        <f>K11/$W$17</f>
        <v>#DIV/0!</v>
      </c>
      <c r="O11" s="5">
        <v>0</v>
      </c>
      <c r="P11" s="6" t="e">
        <f>O11/P10</f>
        <v>#DIV/0!</v>
      </c>
      <c r="Q11" s="6" t="e">
        <f>O11/(P10+Q10*0.007)</f>
        <v>#DIV/0!</v>
      </c>
      <c r="R11" s="7" t="e">
        <f>Q11/$W$17</f>
        <v>#DIV/0!</v>
      </c>
      <c r="T11" s="9" t="s">
        <v>114</v>
      </c>
      <c r="U11" s="1"/>
    </row>
    <row r="12" spans="2:24" x14ac:dyDescent="0.3">
      <c r="C12" s="5">
        <v>0</v>
      </c>
      <c r="D12" s="6" t="e">
        <f>C12/D10</f>
        <v>#DIV/0!</v>
      </c>
      <c r="E12" s="6" t="e">
        <f>C12/(D10+E10*0.007)</f>
        <v>#DIV/0!</v>
      </c>
      <c r="F12" s="7" t="e">
        <f t="shared" ref="F12:F13" si="4">E12/$W$17</f>
        <v>#DIV/0!</v>
      </c>
      <c r="I12" s="5">
        <v>0</v>
      </c>
      <c r="J12" s="6" t="e">
        <f>I12/J10</f>
        <v>#DIV/0!</v>
      </c>
      <c r="K12" s="6" t="e">
        <f>I12/(J10+K10*0.007)</f>
        <v>#DIV/0!</v>
      </c>
      <c r="L12" s="7" t="e">
        <f t="shared" ref="L12:L13" si="5">K12/$W$17</f>
        <v>#DIV/0!</v>
      </c>
      <c r="O12" s="5">
        <v>0</v>
      </c>
      <c r="P12" s="6" t="e">
        <f>O12/P10</f>
        <v>#DIV/0!</v>
      </c>
      <c r="Q12" s="6" t="e">
        <f>O12/(P10+Q10*0.007)</f>
        <v>#DIV/0!</v>
      </c>
      <c r="R12" s="7" t="e">
        <f t="shared" ref="R12:R13" si="6">Q12/$W$17</f>
        <v>#DIV/0!</v>
      </c>
      <c r="U12" s="1"/>
    </row>
    <row r="13" spans="2:24" x14ac:dyDescent="0.3">
      <c r="C13" s="5">
        <v>0</v>
      </c>
      <c r="D13" s="6" t="e">
        <f>C13/D10</f>
        <v>#DIV/0!</v>
      </c>
      <c r="E13" s="6" t="e">
        <f>C13/(D10+E10*0.007)</f>
        <v>#DIV/0!</v>
      </c>
      <c r="F13" s="7" t="e">
        <f t="shared" si="4"/>
        <v>#DIV/0!</v>
      </c>
      <c r="I13" s="5">
        <v>0</v>
      </c>
      <c r="J13" s="6" t="e">
        <f>I13/J10</f>
        <v>#DIV/0!</v>
      </c>
      <c r="K13" s="6" t="e">
        <f>I13/(J10+K10*0.007)</f>
        <v>#DIV/0!</v>
      </c>
      <c r="L13" s="7" t="e">
        <f t="shared" si="5"/>
        <v>#DIV/0!</v>
      </c>
      <c r="O13" s="5">
        <v>0</v>
      </c>
      <c r="P13" s="6" t="e">
        <f>O13/P10</f>
        <v>#DIV/0!</v>
      </c>
      <c r="Q13" s="6" t="e">
        <f>O13/(P10+Q10*0.007)</f>
        <v>#DIV/0!</v>
      </c>
      <c r="R13" s="7" t="e">
        <f t="shared" si="6"/>
        <v>#DIV/0!</v>
      </c>
      <c r="U13" s="1"/>
    </row>
    <row r="14" spans="2:24" x14ac:dyDescent="0.3">
      <c r="B14" s="9" t="s">
        <v>0</v>
      </c>
      <c r="C14" s="10">
        <v>9.3749999999999997E-3</v>
      </c>
      <c r="D14" s="7" t="e">
        <f>C14/D11</f>
        <v>#DIV/0!</v>
      </c>
      <c r="E14" s="7" t="e">
        <f>C14/E11</f>
        <v>#DIV/0!</v>
      </c>
      <c r="F14" s="7"/>
      <c r="H14" s="9" t="s">
        <v>0</v>
      </c>
      <c r="I14" s="10">
        <v>9.3749999999999997E-3</v>
      </c>
      <c r="J14" s="7" t="e">
        <f>I14/J11</f>
        <v>#DIV/0!</v>
      </c>
      <c r="K14" s="7" t="e">
        <f>I14/K11</f>
        <v>#DIV/0!</v>
      </c>
      <c r="L14" s="7"/>
      <c r="N14" s="9" t="s">
        <v>0</v>
      </c>
      <c r="O14" s="10">
        <v>9.3749999999999997E-3</v>
      </c>
      <c r="P14" s="7" t="e">
        <f>O14/P11</f>
        <v>#DIV/0!</v>
      </c>
      <c r="Q14" s="7" t="e">
        <f>O14/Q11</f>
        <v>#DIV/0!</v>
      </c>
      <c r="R14" s="7"/>
      <c r="U14" s="1"/>
    </row>
    <row r="15" spans="2:24" x14ac:dyDescent="0.3">
      <c r="C15" s="1"/>
      <c r="I15" s="1"/>
      <c r="O15" s="1"/>
      <c r="U15" s="1"/>
    </row>
    <row r="16" spans="2:24" x14ac:dyDescent="0.3">
      <c r="B16" s="2" t="s">
        <v>11</v>
      </c>
      <c r="D16">
        <v>0</v>
      </c>
      <c r="E16">
        <v>0</v>
      </c>
      <c r="F16" s="4">
        <v>3.4722222222222224E-2</v>
      </c>
      <c r="H16" s="2" t="s">
        <v>12</v>
      </c>
      <c r="J16">
        <v>0</v>
      </c>
      <c r="K16">
        <v>0</v>
      </c>
      <c r="L16" s="4">
        <v>3.4722222222222224E-2</v>
      </c>
      <c r="N16" s="16" t="s">
        <v>13</v>
      </c>
      <c r="O16" s="19"/>
      <c r="P16">
        <v>0</v>
      </c>
      <c r="Q16">
        <v>0</v>
      </c>
      <c r="R16" s="4">
        <v>3.4722222222222224E-2</v>
      </c>
      <c r="T16" s="2" t="s">
        <v>10</v>
      </c>
      <c r="V16">
        <v>0</v>
      </c>
      <c r="W16">
        <v>0</v>
      </c>
      <c r="X16" s="4">
        <v>3.4722222222222224E-2</v>
      </c>
    </row>
    <row r="17" spans="2:26" x14ac:dyDescent="0.3">
      <c r="C17" s="5">
        <v>0</v>
      </c>
      <c r="D17" s="6" t="e">
        <f>C17/D16</f>
        <v>#DIV/0!</v>
      </c>
      <c r="E17" s="6" t="e">
        <f>C17/(D16+E16*0.007)</f>
        <v>#DIV/0!</v>
      </c>
      <c r="F17" s="7" t="e">
        <f>E17/$W$17</f>
        <v>#DIV/0!</v>
      </c>
      <c r="I17" s="5">
        <v>0</v>
      </c>
      <c r="J17" s="6" t="e">
        <f>I17/J16</f>
        <v>#DIV/0!</v>
      </c>
      <c r="K17" s="6" t="e">
        <f>I17/(J16+K16*0.007)</f>
        <v>#DIV/0!</v>
      </c>
      <c r="L17" s="7" t="e">
        <f>K17/$W$17</f>
        <v>#DIV/0!</v>
      </c>
      <c r="N17" s="19"/>
      <c r="O17" s="5">
        <v>0</v>
      </c>
      <c r="P17" s="6" t="e">
        <f>O17/P16</f>
        <v>#DIV/0!</v>
      </c>
      <c r="Q17" s="6" t="e">
        <f>O17/(P16+Q16*0.007)</f>
        <v>#DIV/0!</v>
      </c>
      <c r="R17" s="7" t="e">
        <f>Q17/$W$17</f>
        <v>#DIV/0!</v>
      </c>
      <c r="U17" s="5">
        <v>0</v>
      </c>
      <c r="V17" s="6" t="e">
        <f>U17/V16</f>
        <v>#DIV/0!</v>
      </c>
      <c r="W17" s="6" t="e">
        <f>U17/(V16+W16*0.007)</f>
        <v>#DIV/0!</v>
      </c>
      <c r="X17" s="8" t="e">
        <f>W17/$W$17</f>
        <v>#DIV/0!</v>
      </c>
    </row>
    <row r="18" spans="2:26" x14ac:dyDescent="0.3">
      <c r="C18" s="5">
        <v>0</v>
      </c>
      <c r="D18" s="6" t="e">
        <f>C18/D16</f>
        <v>#DIV/0!</v>
      </c>
      <c r="E18" s="6" t="e">
        <f>C18/(D16+E16*0.007)</f>
        <v>#DIV/0!</v>
      </c>
      <c r="F18" s="7" t="e">
        <f t="shared" ref="F18:F19" si="7">E18/$W$17</f>
        <v>#DIV/0!</v>
      </c>
      <c r="I18" s="5">
        <v>0</v>
      </c>
      <c r="J18" s="6" t="e">
        <f>I18/J16</f>
        <v>#DIV/0!</v>
      </c>
      <c r="K18" s="6" t="e">
        <f>I18/(J16+K16*0.007)</f>
        <v>#DIV/0!</v>
      </c>
      <c r="L18" s="7" t="e">
        <f t="shared" ref="L18:L19" si="8">K18/$W$17</f>
        <v>#DIV/0!</v>
      </c>
      <c r="N18" s="19"/>
      <c r="O18" s="5">
        <v>0</v>
      </c>
      <c r="P18" s="6" t="e">
        <f>O18/P16</f>
        <v>#DIV/0!</v>
      </c>
      <c r="Q18" s="6" t="e">
        <f>O18/(P16+Q16*0.007)</f>
        <v>#DIV/0!</v>
      </c>
      <c r="R18" s="7" t="e">
        <f t="shared" ref="R18:R19" si="9">Q18/$W$17</f>
        <v>#DIV/0!</v>
      </c>
      <c r="U18" s="5">
        <v>0</v>
      </c>
      <c r="V18" s="6" t="e">
        <f>U18/V16</f>
        <v>#DIV/0!</v>
      </c>
      <c r="W18" s="6" t="e">
        <f>U18/(V16+W16*0.007)</f>
        <v>#DIV/0!</v>
      </c>
      <c r="X18" s="7" t="e">
        <f t="shared" ref="X18:X19" si="10">W18/$W$17</f>
        <v>#DIV/0!</v>
      </c>
    </row>
    <row r="19" spans="2:26" x14ac:dyDescent="0.3">
      <c r="C19" s="5">
        <v>0</v>
      </c>
      <c r="D19" s="6" t="e">
        <f>C19/D16</f>
        <v>#DIV/0!</v>
      </c>
      <c r="E19" s="6" t="e">
        <f>C19/(D16+E16*0.007)</f>
        <v>#DIV/0!</v>
      </c>
      <c r="F19" s="7" t="e">
        <f t="shared" si="7"/>
        <v>#DIV/0!</v>
      </c>
      <c r="I19" s="5">
        <v>0</v>
      </c>
      <c r="J19" s="6" t="e">
        <f>I19/J16</f>
        <v>#DIV/0!</v>
      </c>
      <c r="K19" s="6" t="e">
        <f>I19/(J16+K16*0.007)</f>
        <v>#DIV/0!</v>
      </c>
      <c r="L19" s="7" t="e">
        <f t="shared" si="8"/>
        <v>#DIV/0!</v>
      </c>
      <c r="N19" s="19"/>
      <c r="O19" s="5">
        <v>0</v>
      </c>
      <c r="P19" s="6" t="e">
        <f>O19/P16</f>
        <v>#DIV/0!</v>
      </c>
      <c r="Q19" s="6" t="e">
        <f>O19/(P16+Q16*0.007)</f>
        <v>#DIV/0!</v>
      </c>
      <c r="R19" s="7" t="e">
        <f t="shared" si="9"/>
        <v>#DIV/0!</v>
      </c>
      <c r="U19" s="5">
        <v>0</v>
      </c>
      <c r="V19" s="6" t="e">
        <f>U19/V16</f>
        <v>#DIV/0!</v>
      </c>
      <c r="W19" s="6" t="e">
        <f>U19/(V16+W16*0.007)</f>
        <v>#DIV/0!</v>
      </c>
      <c r="X19" s="7" t="e">
        <f t="shared" si="10"/>
        <v>#DIV/0!</v>
      </c>
      <c r="Z19"/>
    </row>
    <row r="20" spans="2:26" x14ac:dyDescent="0.3">
      <c r="B20" s="9" t="s">
        <v>0</v>
      </c>
      <c r="C20" s="10">
        <v>9.3749999999999997E-3</v>
      </c>
      <c r="D20" s="7" t="e">
        <f>C20/D17</f>
        <v>#DIV/0!</v>
      </c>
      <c r="E20" s="7" t="e">
        <f>C20/E17</f>
        <v>#DIV/0!</v>
      </c>
      <c r="F20" s="7"/>
      <c r="H20" s="9" t="s">
        <v>0</v>
      </c>
      <c r="I20" s="10">
        <v>9.3749999999999997E-3</v>
      </c>
      <c r="J20" s="7" t="e">
        <f>I20/J17</f>
        <v>#DIV/0!</v>
      </c>
      <c r="K20" s="7" t="e">
        <f>I20/K17</f>
        <v>#DIV/0!</v>
      </c>
      <c r="L20" s="7"/>
      <c r="N20" s="9" t="s">
        <v>0</v>
      </c>
      <c r="O20" s="10">
        <v>9.3749999999999997E-3</v>
      </c>
      <c r="P20" s="7" t="e">
        <f>O20/P17</f>
        <v>#DIV/0!</v>
      </c>
      <c r="Q20" s="7" t="e">
        <f>O20/Q17</f>
        <v>#DIV/0!</v>
      </c>
      <c r="R20" s="7"/>
      <c r="T20" s="9" t="s">
        <v>0</v>
      </c>
      <c r="U20" s="10">
        <v>9.3749999999999997E-3</v>
      </c>
      <c r="V20" s="7" t="e">
        <f>U20/V17</f>
        <v>#DIV/0!</v>
      </c>
      <c r="W20" s="7" t="e">
        <f>U20/W17</f>
        <v>#DIV/0!</v>
      </c>
      <c r="X20" s="7"/>
    </row>
    <row r="22" spans="2:26" x14ac:dyDescent="0.3">
      <c r="B22" s="2" t="s">
        <v>14</v>
      </c>
      <c r="D22">
        <v>0</v>
      </c>
      <c r="E22">
        <v>0</v>
      </c>
      <c r="F22" s="4">
        <v>3.4722222222222224E-2</v>
      </c>
      <c r="H22" s="2" t="s">
        <v>15</v>
      </c>
      <c r="J22">
        <v>0</v>
      </c>
      <c r="K22">
        <v>0</v>
      </c>
      <c r="L22" s="4">
        <v>3.4722222222222224E-2</v>
      </c>
      <c r="N22" s="2" t="s">
        <v>115</v>
      </c>
      <c r="P22">
        <v>0</v>
      </c>
      <c r="Q22">
        <v>0</v>
      </c>
      <c r="R22" s="4">
        <v>3.4722222222222224E-2</v>
      </c>
      <c r="T22" s="2" t="s">
        <v>116</v>
      </c>
    </row>
    <row r="23" spans="2:26" x14ac:dyDescent="0.3">
      <c r="C23" s="5">
        <v>0</v>
      </c>
      <c r="D23" s="6" t="e">
        <f>C23/D22</f>
        <v>#DIV/0!</v>
      </c>
      <c r="E23" s="6" t="e">
        <f>C23/(D22+E22*0.007)</f>
        <v>#DIV/0!</v>
      </c>
      <c r="F23" s="7" t="e">
        <f>E23/$W$17</f>
        <v>#DIV/0!</v>
      </c>
      <c r="I23" s="5">
        <v>0</v>
      </c>
      <c r="J23" s="6" t="e">
        <f>I23/J22</f>
        <v>#DIV/0!</v>
      </c>
      <c r="K23" s="6" t="e">
        <f>I23/(J22+K22*0.007)</f>
        <v>#DIV/0!</v>
      </c>
      <c r="L23" s="7" t="e">
        <f>K23/$W$17</f>
        <v>#DIV/0!</v>
      </c>
      <c r="O23" s="5">
        <v>0</v>
      </c>
      <c r="P23" s="6" t="e">
        <f>O23/P22</f>
        <v>#DIV/0!</v>
      </c>
      <c r="Q23" s="6" t="e">
        <f>O23/(P22+Q22*0.007)</f>
        <v>#DIV/0!</v>
      </c>
      <c r="R23" s="7" t="e">
        <f>Q23/$W$17</f>
        <v>#DIV/0!</v>
      </c>
      <c r="T23" s="9" t="s">
        <v>117</v>
      </c>
    </row>
    <row r="24" spans="2:26" x14ac:dyDescent="0.3">
      <c r="C24" s="5">
        <v>0</v>
      </c>
      <c r="D24" s="6" t="e">
        <f>C24/D22</f>
        <v>#DIV/0!</v>
      </c>
      <c r="E24" s="6" t="e">
        <f>C24/(D22+E22*0.007)</f>
        <v>#DIV/0!</v>
      </c>
      <c r="F24" s="7" t="e">
        <f t="shared" ref="F24:F25" si="11">E24/$W$17</f>
        <v>#DIV/0!</v>
      </c>
      <c r="I24" s="5">
        <v>0</v>
      </c>
      <c r="J24" s="6" t="e">
        <f>I24/J22</f>
        <v>#DIV/0!</v>
      </c>
      <c r="K24" s="6" t="e">
        <f>I24/(J22+K22*0.007)</f>
        <v>#DIV/0!</v>
      </c>
      <c r="L24" s="7" t="e">
        <f t="shared" ref="L24:L25" si="12">K24/$W$17</f>
        <v>#DIV/0!</v>
      </c>
      <c r="O24" s="5">
        <v>0</v>
      </c>
      <c r="P24" s="6" t="e">
        <f>O24/P22</f>
        <v>#DIV/0!</v>
      </c>
      <c r="Q24" s="6" t="e">
        <f>O24/(P22+Q22*0.007)</f>
        <v>#DIV/0!</v>
      </c>
      <c r="R24" s="7" t="e">
        <f t="shared" ref="R24:R25" si="13">Q24/$W$17</f>
        <v>#DIV/0!</v>
      </c>
    </row>
    <row r="25" spans="2:26" x14ac:dyDescent="0.3">
      <c r="C25" s="5">
        <v>0</v>
      </c>
      <c r="D25" s="6" t="e">
        <f>C25/D22</f>
        <v>#DIV/0!</v>
      </c>
      <c r="E25" s="6" t="e">
        <f>C25/(D22+E22*0.007)</f>
        <v>#DIV/0!</v>
      </c>
      <c r="F25" s="7" t="e">
        <f t="shared" si="11"/>
        <v>#DIV/0!</v>
      </c>
      <c r="I25" s="5">
        <v>0</v>
      </c>
      <c r="J25" s="6" t="e">
        <f>I25/J22</f>
        <v>#DIV/0!</v>
      </c>
      <c r="K25" s="6" t="e">
        <f>I25/(J22+K22*0.007)</f>
        <v>#DIV/0!</v>
      </c>
      <c r="L25" s="7" t="e">
        <f t="shared" si="12"/>
        <v>#DIV/0!</v>
      </c>
      <c r="O25" s="5">
        <v>0</v>
      </c>
      <c r="P25" s="6" t="e">
        <f>O25/P22</f>
        <v>#DIV/0!</v>
      </c>
      <c r="Q25" s="6" t="e">
        <f>O25/(P22+Q22*0.007)</f>
        <v>#DIV/0!</v>
      </c>
      <c r="R25" s="7" t="e">
        <f t="shared" si="13"/>
        <v>#DIV/0!</v>
      </c>
      <c r="Z25"/>
    </row>
    <row r="26" spans="2:26" x14ac:dyDescent="0.3">
      <c r="B26" s="9" t="s">
        <v>0</v>
      </c>
      <c r="C26" s="10">
        <v>9.3749999999999997E-3</v>
      </c>
      <c r="D26" s="7" t="e">
        <f>C26/D23</f>
        <v>#DIV/0!</v>
      </c>
      <c r="E26" s="7" t="e">
        <f>C26/E23</f>
        <v>#DIV/0!</v>
      </c>
      <c r="F26" s="7"/>
      <c r="H26" s="9" t="s">
        <v>0</v>
      </c>
      <c r="I26" s="10">
        <v>9.3749999999999997E-3</v>
      </c>
      <c r="J26" s="7" t="e">
        <f>I26/J23</f>
        <v>#DIV/0!</v>
      </c>
      <c r="K26" s="7" t="e">
        <f>I26/K23</f>
        <v>#DIV/0!</v>
      </c>
      <c r="L26" s="7"/>
      <c r="N26" s="9" t="s">
        <v>0</v>
      </c>
      <c r="O26" s="10">
        <v>9.3749999999999997E-3</v>
      </c>
      <c r="P26" s="7" t="e">
        <f>O26/P23</f>
        <v>#DIV/0!</v>
      </c>
      <c r="Q26" s="7" t="e">
        <f>O26/Q23</f>
        <v>#DIV/0!</v>
      </c>
      <c r="R26" s="7"/>
    </row>
    <row r="27" spans="2:26" x14ac:dyDescent="0.3">
      <c r="J27" s="17"/>
    </row>
    <row r="28" spans="2:26" x14ac:dyDescent="0.3">
      <c r="I28" s="6"/>
      <c r="J28" s="6"/>
    </row>
  </sheetData>
  <conditionalFormatting sqref="C5:C7">
    <cfRule type="cellIs" dxfId="341" priority="134" operator="between">
      <formula>0.00798611111111111</formula>
      <formula>0.00832175925925926</formula>
    </cfRule>
    <cfRule type="cellIs" dxfId="340" priority="133" operator="between">
      <formula>0.00833333333333333</formula>
      <formula>0.0104166666666667</formula>
    </cfRule>
    <cfRule type="cellIs" dxfId="339" priority="132" operator="between">
      <formula>0.0104282407407407</formula>
      <formula>0.0107638888888889</formula>
    </cfRule>
    <cfRule type="cellIs" dxfId="338" priority="131" operator="greaterThan">
      <formula>0.0107638888888889</formula>
    </cfRule>
    <cfRule type="cellIs" dxfId="337" priority="135" operator="lessThan">
      <formula>0.00798611111111111</formula>
    </cfRule>
  </conditionalFormatting>
  <conditionalFormatting sqref="C11:C13">
    <cfRule type="cellIs" dxfId="336" priority="26" operator="greaterThan">
      <formula>0.0107638888888889</formula>
    </cfRule>
    <cfRule type="cellIs" dxfId="335" priority="27" operator="between">
      <formula>0.0104282407407407</formula>
      <formula>0.0107638888888889</formula>
    </cfRule>
    <cfRule type="cellIs" dxfId="334" priority="28" operator="between">
      <formula>0.00833333333333333</formula>
      <formula>0.0104166666666667</formula>
    </cfRule>
    <cfRule type="cellIs" dxfId="333" priority="29" operator="between">
      <formula>0.00798611111111111</formula>
      <formula>0.00832175925925926</formula>
    </cfRule>
    <cfRule type="cellIs" dxfId="332" priority="30" operator="lessThan">
      <formula>0.00798611111111111</formula>
    </cfRule>
  </conditionalFormatting>
  <conditionalFormatting sqref="C17:C19">
    <cfRule type="cellIs" dxfId="331" priority="21" operator="greaterThan">
      <formula>0.0107638888888889</formula>
    </cfRule>
    <cfRule type="cellIs" dxfId="330" priority="22" operator="between">
      <formula>0.0104282407407407</formula>
      <formula>0.0107638888888889</formula>
    </cfRule>
    <cfRule type="cellIs" dxfId="329" priority="23" operator="between">
      <formula>0.00833333333333333</formula>
      <formula>0.0104166666666667</formula>
    </cfRule>
    <cfRule type="cellIs" dxfId="328" priority="24" operator="between">
      <formula>0.00798611111111111</formula>
      <formula>0.00832175925925926</formula>
    </cfRule>
    <cfRule type="cellIs" dxfId="327" priority="25" operator="lessThan">
      <formula>0.00798611111111111</formula>
    </cfRule>
  </conditionalFormatting>
  <conditionalFormatting sqref="C23:C25">
    <cfRule type="cellIs" dxfId="326" priority="17" operator="between">
      <formula>0.0104282407407407</formula>
      <formula>0.0107638888888889</formula>
    </cfRule>
    <cfRule type="cellIs" dxfId="325" priority="16" operator="greaterThan">
      <formula>0.0107638888888889</formula>
    </cfRule>
    <cfRule type="cellIs" dxfId="324" priority="18" operator="between">
      <formula>0.00833333333333333</formula>
      <formula>0.0104166666666667</formula>
    </cfRule>
    <cfRule type="cellIs" dxfId="323" priority="19" operator="between">
      <formula>0.00798611111111111</formula>
      <formula>0.00832175925925926</formula>
    </cfRule>
    <cfRule type="cellIs" dxfId="322" priority="20" operator="lessThan">
      <formula>0.00798611111111111</formula>
    </cfRule>
  </conditionalFormatting>
  <conditionalFormatting sqref="I5:I7">
    <cfRule type="cellIs" dxfId="321" priority="62" operator="between">
      <formula>0.0104282407407407</formula>
      <formula>0.0107638888888889</formula>
    </cfRule>
    <cfRule type="cellIs" dxfId="320" priority="65" operator="lessThan">
      <formula>0.00798611111111111</formula>
    </cfRule>
    <cfRule type="cellIs" dxfId="319" priority="64" operator="between">
      <formula>0.00798611111111111</formula>
      <formula>0.00832175925925926</formula>
    </cfRule>
    <cfRule type="cellIs" dxfId="318" priority="63" operator="between">
      <formula>0.00833333333333333</formula>
      <formula>0.0104166666666667</formula>
    </cfRule>
    <cfRule type="cellIs" dxfId="317" priority="61" operator="greaterThan">
      <formula>0.0107638888888889</formula>
    </cfRule>
  </conditionalFormatting>
  <conditionalFormatting sqref="I11:I13">
    <cfRule type="cellIs" dxfId="316" priority="31" operator="greaterThan">
      <formula>0.0107638888888889</formula>
    </cfRule>
    <cfRule type="cellIs" dxfId="315" priority="32" operator="between">
      <formula>0.0104282407407407</formula>
      <formula>0.0107638888888889</formula>
    </cfRule>
    <cfRule type="cellIs" dxfId="314" priority="33" operator="between">
      <formula>0.00833333333333333</formula>
      <formula>0.0104166666666667</formula>
    </cfRule>
    <cfRule type="cellIs" dxfId="313" priority="34" operator="between">
      <formula>0.00798611111111111</formula>
      <formula>0.00832175925925926</formula>
    </cfRule>
    <cfRule type="cellIs" dxfId="312" priority="35" operator="lessThan">
      <formula>0.00798611111111111</formula>
    </cfRule>
  </conditionalFormatting>
  <conditionalFormatting sqref="I17:I19">
    <cfRule type="cellIs" dxfId="311" priority="9" operator="between">
      <formula>0.00798611111111111</formula>
      <formula>0.00832175925925926</formula>
    </cfRule>
    <cfRule type="cellIs" dxfId="310" priority="6" operator="greaterThan">
      <formula>0.0107638888888889</formula>
    </cfRule>
    <cfRule type="cellIs" dxfId="309" priority="7" operator="between">
      <formula>0.0104282407407407</formula>
      <formula>0.0107638888888889</formula>
    </cfRule>
    <cfRule type="cellIs" dxfId="308" priority="8" operator="between">
      <formula>0.00833333333333333</formula>
      <formula>0.0104166666666667</formula>
    </cfRule>
    <cfRule type="cellIs" dxfId="307" priority="10" operator="lessThan">
      <formula>0.00798611111111111</formula>
    </cfRule>
  </conditionalFormatting>
  <conditionalFormatting sqref="I23:I25">
    <cfRule type="cellIs" dxfId="306" priority="15" operator="lessThan">
      <formula>0.00798611111111111</formula>
    </cfRule>
    <cfRule type="cellIs" dxfId="305" priority="14" operator="between">
      <formula>0.00798611111111111</formula>
      <formula>0.00832175925925926</formula>
    </cfRule>
    <cfRule type="cellIs" dxfId="304" priority="13" operator="between">
      <formula>0.00833333333333333</formula>
      <formula>0.0104166666666667</formula>
    </cfRule>
    <cfRule type="cellIs" dxfId="303" priority="12" operator="between">
      <formula>0.0104282407407407</formula>
      <formula>0.0107638888888889</formula>
    </cfRule>
    <cfRule type="cellIs" dxfId="302" priority="11" operator="greaterThan">
      <formula>0.0107638888888889</formula>
    </cfRule>
  </conditionalFormatting>
  <conditionalFormatting sqref="O5:O7">
    <cfRule type="cellIs" dxfId="301" priority="59" operator="between">
      <formula>0.00798611111111111</formula>
      <formula>0.00832175925925926</formula>
    </cfRule>
    <cfRule type="cellIs" dxfId="300" priority="58" operator="between">
      <formula>0.00833333333333333</formula>
      <formula>0.0104166666666667</formula>
    </cfRule>
    <cfRule type="cellIs" dxfId="299" priority="57" operator="between">
      <formula>0.0104282407407407</formula>
      <formula>0.0107638888888889</formula>
    </cfRule>
    <cfRule type="cellIs" dxfId="298" priority="56" operator="greaterThan">
      <formula>0.0107638888888889</formula>
    </cfRule>
    <cfRule type="cellIs" dxfId="297" priority="60" operator="lessThan">
      <formula>0.00798611111111111</formula>
    </cfRule>
  </conditionalFormatting>
  <conditionalFormatting sqref="O11:O13">
    <cfRule type="cellIs" dxfId="296" priority="37" operator="between">
      <formula>0.0104282407407407</formula>
      <formula>0.0107638888888889</formula>
    </cfRule>
    <cfRule type="cellIs" dxfId="295" priority="38" operator="between">
      <formula>0.00833333333333333</formula>
      <formula>0.0104166666666667</formula>
    </cfRule>
    <cfRule type="cellIs" dxfId="294" priority="39" operator="between">
      <formula>0.00798611111111111</formula>
      <formula>0.00832175925925926</formula>
    </cfRule>
    <cfRule type="cellIs" dxfId="293" priority="40" operator="lessThan">
      <formula>0.00798611111111111</formula>
    </cfRule>
    <cfRule type="cellIs" dxfId="292" priority="36" operator="greaterThan">
      <formula>0.0107638888888889</formula>
    </cfRule>
  </conditionalFormatting>
  <conditionalFormatting sqref="O17:O19">
    <cfRule type="cellIs" dxfId="291" priority="41" operator="greaterThan">
      <formula>0.0107638888888889</formula>
    </cfRule>
    <cfRule type="cellIs" dxfId="290" priority="42" operator="between">
      <formula>0.0104282407407407</formula>
      <formula>0.0107638888888889</formula>
    </cfRule>
    <cfRule type="cellIs" dxfId="289" priority="43" operator="between">
      <formula>0.00833333333333333</formula>
      <formula>0.0104166666666667</formula>
    </cfRule>
    <cfRule type="cellIs" dxfId="288" priority="44" operator="between">
      <formula>0.00798611111111111</formula>
      <formula>0.00832175925925926</formula>
    </cfRule>
    <cfRule type="cellIs" dxfId="287" priority="45" operator="lessThan">
      <formula>0.00798611111111111</formula>
    </cfRule>
  </conditionalFormatting>
  <conditionalFormatting sqref="O23:O25">
    <cfRule type="cellIs" dxfId="286" priority="2" operator="between">
      <formula>0.0104282407407407</formula>
      <formula>0.0107638888888889</formula>
    </cfRule>
    <cfRule type="cellIs" dxfId="285" priority="1" operator="greaterThan">
      <formula>0.0107638888888889</formula>
    </cfRule>
    <cfRule type="cellIs" dxfId="284" priority="5" operator="lessThan">
      <formula>0.00798611111111111</formula>
    </cfRule>
    <cfRule type="cellIs" dxfId="283" priority="4" operator="between">
      <formula>0.00798611111111111</formula>
      <formula>0.00832175925925926</formula>
    </cfRule>
    <cfRule type="cellIs" dxfId="282" priority="3" operator="between">
      <formula>0.00833333333333333</formula>
      <formula>0.0104166666666667</formula>
    </cfRule>
  </conditionalFormatting>
  <conditionalFormatting sqref="U5:U7">
    <cfRule type="cellIs" dxfId="281" priority="53" operator="between">
      <formula>0.00833333333333333</formula>
      <formula>0.0104166666666667</formula>
    </cfRule>
    <cfRule type="cellIs" dxfId="280" priority="55" operator="lessThan">
      <formula>0.00798611111111111</formula>
    </cfRule>
    <cfRule type="cellIs" dxfId="279" priority="51" operator="greaterThan">
      <formula>0.0107638888888889</formula>
    </cfRule>
    <cfRule type="cellIs" dxfId="278" priority="52" operator="between">
      <formula>0.0104282407407407</formula>
      <formula>0.0107638888888889</formula>
    </cfRule>
    <cfRule type="cellIs" dxfId="277" priority="54" operator="between">
      <formula>0.00798611111111111</formula>
      <formula>0.00832175925925926</formula>
    </cfRule>
  </conditionalFormatting>
  <conditionalFormatting sqref="U17:U19">
    <cfRule type="cellIs" dxfId="276" priority="49" operator="between">
      <formula>0.00798611111111111</formula>
      <formula>0.00832175925925926</formula>
    </cfRule>
    <cfRule type="cellIs" dxfId="275" priority="48" operator="between">
      <formula>0.00833333333333333</formula>
      <formula>0.0104166666666667</formula>
    </cfRule>
    <cfRule type="cellIs" dxfId="274" priority="47" operator="between">
      <formula>0.0104282407407407</formula>
      <formula>0.0107638888888889</formula>
    </cfRule>
    <cfRule type="cellIs" dxfId="273" priority="46" operator="greaterThan">
      <formula>0.0107638888888889</formula>
    </cfRule>
    <cfRule type="cellIs" dxfId="272" priority="50" operator="lessThan">
      <formula>0.00798611111111111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C9948-D044-4369-9F3A-8E041032CB7E}">
  <dimension ref="B1:Z26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7" width="6.109375" customWidth="1"/>
    <col min="18" max="18" width="6.109375" style="2" customWidth="1"/>
    <col min="19" max="19" width="5.5546875" customWidth="1"/>
    <col min="20" max="20" width="20.21875" customWidth="1"/>
    <col min="21" max="21" width="6.6640625" customWidth="1"/>
    <col min="22" max="23" width="6.109375" customWidth="1"/>
    <col min="24" max="24" width="6.109375" style="2" customWidth="1"/>
    <col min="25" max="25" width="8.88671875" customWidth="1"/>
    <col min="26" max="26" width="7.77734375" style="3" bestFit="1" customWidth="1"/>
  </cols>
  <sheetData>
    <row r="1" spans="2:24" ht="9.6" customHeight="1" x14ac:dyDescent="0.3">
      <c r="C1" s="1"/>
      <c r="I1" s="1"/>
      <c r="O1" s="1"/>
      <c r="U1" s="1"/>
    </row>
    <row r="2" spans="2:24" x14ac:dyDescent="0.3">
      <c r="B2" s="11" t="s">
        <v>1</v>
      </c>
      <c r="H2" s="18" t="s">
        <v>83</v>
      </c>
      <c r="I2" s="1"/>
      <c r="O2" s="1"/>
    </row>
    <row r="3" spans="2:24" x14ac:dyDescent="0.3">
      <c r="B3" s="11"/>
      <c r="P3" s="11"/>
    </row>
    <row r="4" spans="2:24" x14ac:dyDescent="0.3">
      <c r="B4" s="2" t="s">
        <v>3</v>
      </c>
      <c r="D4">
        <v>2.6520000000000001</v>
      </c>
      <c r="F4" s="4">
        <v>2.7777777777777776E-2</v>
      </c>
      <c r="H4" s="2" t="s">
        <v>4</v>
      </c>
      <c r="J4">
        <v>3.0350000000000001</v>
      </c>
      <c r="L4" s="4">
        <v>2.7777777777777776E-2</v>
      </c>
      <c r="N4" s="2" t="s">
        <v>5</v>
      </c>
      <c r="P4">
        <v>3.3540000000000001</v>
      </c>
      <c r="R4" s="4">
        <v>2.7777777777777776E-2</v>
      </c>
      <c r="T4" s="2" t="s">
        <v>6</v>
      </c>
      <c r="V4">
        <v>3.827</v>
      </c>
      <c r="X4" s="4">
        <v>2.7777777777777776E-2</v>
      </c>
    </row>
    <row r="5" spans="2:24" x14ac:dyDescent="0.3">
      <c r="B5" t="s">
        <v>73</v>
      </c>
      <c r="C5" s="5">
        <v>9.2129629629629627E-3</v>
      </c>
      <c r="D5" s="6">
        <f>C5/D4</f>
        <v>3.4739679347522484E-3</v>
      </c>
      <c r="E5" s="6">
        <f>C5/(D4+E4*0.007)</f>
        <v>3.4739679347522484E-3</v>
      </c>
      <c r="F5" s="7">
        <f>E5/$W$17</f>
        <v>1.4279020047152542</v>
      </c>
      <c r="H5" t="s">
        <v>20</v>
      </c>
      <c r="I5" s="5">
        <v>9.9074074074074082E-3</v>
      </c>
      <c r="J5" s="6">
        <f>I5/J4</f>
        <v>3.2643846482396733E-3</v>
      </c>
      <c r="K5" s="6">
        <f>I5/(J4+K4*0.007)</f>
        <v>3.2643846482396733E-3</v>
      </c>
      <c r="L5" s="7">
        <f>K5/$W$17</f>
        <v>1.3417571695910175</v>
      </c>
      <c r="N5" t="s">
        <v>77</v>
      </c>
      <c r="O5" s="5">
        <v>1.1296296296296296E-2</v>
      </c>
      <c r="P5" s="6">
        <f>O5/P4</f>
        <v>3.368007243976236E-3</v>
      </c>
      <c r="Q5" s="6">
        <f>O5/(P4+Q4*0.007)</f>
        <v>3.368007243976236E-3</v>
      </c>
      <c r="R5" s="7">
        <f>Q5/$W$17</f>
        <v>1.3843490745726013</v>
      </c>
      <c r="T5" t="s">
        <v>63</v>
      </c>
      <c r="U5" s="5">
        <v>1.0937500000000001E-2</v>
      </c>
      <c r="V5" s="6">
        <f>U5/V4</f>
        <v>2.8579827541154955E-3</v>
      </c>
      <c r="W5" s="6">
        <f>U5/(V4+W4*0.007)</f>
        <v>2.8579827541154955E-3</v>
      </c>
      <c r="X5" s="7">
        <f>W5/$W$17</f>
        <v>1.1747141541576078</v>
      </c>
    </row>
    <row r="6" spans="2:24" x14ac:dyDescent="0.3">
      <c r="B6" t="s">
        <v>74</v>
      </c>
      <c r="C6" s="5">
        <v>9.5138888888888894E-3</v>
      </c>
      <c r="D6" s="6">
        <f>C6/D4</f>
        <v>3.5874392492039552E-3</v>
      </c>
      <c r="E6" s="6">
        <f>C6/(D4+E4*0.007)</f>
        <v>3.5874392492039552E-3</v>
      </c>
      <c r="F6" s="7">
        <f t="shared" ref="F6:F7" si="0">E6/$W$17</f>
        <v>1.4745420199446471</v>
      </c>
      <c r="H6" t="s">
        <v>76</v>
      </c>
      <c r="I6" s="5">
        <v>1.0243055555555556E-2</v>
      </c>
      <c r="J6" s="6">
        <f>I6/J4</f>
        <v>3.3749771187991944E-3</v>
      </c>
      <c r="K6" s="6">
        <f>I6/(J4+K4*0.007)</f>
        <v>3.3749771187991944E-3</v>
      </c>
      <c r="L6" s="7">
        <f t="shared" ref="L6:L7" si="1">K6/$W$17</f>
        <v>1.3872138961309</v>
      </c>
      <c r="N6" t="s">
        <v>78</v>
      </c>
      <c r="O6" s="5">
        <v>1.1354166666666667E-2</v>
      </c>
      <c r="P6" s="6">
        <f>O6/P4</f>
        <v>3.3852613794474258E-3</v>
      </c>
      <c r="Q6" s="6">
        <f>O6/(P4+Q4*0.007)</f>
        <v>3.3852613794474258E-3</v>
      </c>
      <c r="R6" s="7">
        <f t="shared" ref="R6:R7" si="2">Q6/$W$17</f>
        <v>1.3914410267988953</v>
      </c>
      <c r="T6" t="s">
        <v>26</v>
      </c>
      <c r="U6" s="5">
        <v>1.1203703703703704E-2</v>
      </c>
      <c r="V6" s="6">
        <f>U6/V4</f>
        <v>2.9275421227341791E-3</v>
      </c>
      <c r="W6" s="6">
        <f>U6/(V4+W4*0.007)</f>
        <v>2.9275421227341791E-3</v>
      </c>
      <c r="X6" s="7">
        <f t="shared" ref="X6:X7" si="3">W6/$W$17</f>
        <v>1.2033050806609147</v>
      </c>
    </row>
    <row r="7" spans="2:24" x14ac:dyDescent="0.3">
      <c r="B7" t="s">
        <v>75</v>
      </c>
      <c r="C7" s="5">
        <v>9.7453703703703713E-3</v>
      </c>
      <c r="D7" s="6">
        <f>C7/D4</f>
        <v>3.6747248757052682E-3</v>
      </c>
      <c r="E7" s="6">
        <f>C7/(D4+E4*0.007)</f>
        <v>3.6747248757052682E-3</v>
      </c>
      <c r="F7" s="7">
        <f t="shared" si="0"/>
        <v>1.5104189547364877</v>
      </c>
      <c r="H7" t="s">
        <v>24</v>
      </c>
      <c r="I7" s="5">
        <v>1.0243055555555556E-2</v>
      </c>
      <c r="J7" s="6">
        <f>I7/J4</f>
        <v>3.3749771187991944E-3</v>
      </c>
      <c r="K7" s="6">
        <f>I7/(J4+K4*0.007)</f>
        <v>3.3749771187991944E-3</v>
      </c>
      <c r="L7" s="7">
        <f t="shared" si="1"/>
        <v>1.3872138961309</v>
      </c>
      <c r="N7" t="s">
        <v>79</v>
      </c>
      <c r="O7" s="5">
        <v>1.1388888888888888E-2</v>
      </c>
      <c r="P7" s="6">
        <f>O7/P4</f>
        <v>3.3956138607301395E-3</v>
      </c>
      <c r="Q7" s="6">
        <f>O7/(P4+Q4*0.007)</f>
        <v>3.3956138607301395E-3</v>
      </c>
      <c r="R7" s="7">
        <f t="shared" si="2"/>
        <v>1.3956961981346716</v>
      </c>
      <c r="T7" t="s">
        <v>64</v>
      </c>
      <c r="U7" s="5">
        <v>1.1307870370370371E-2</v>
      </c>
      <c r="V7" s="6">
        <f>U7/V4</f>
        <v>2.9547610061067078E-3</v>
      </c>
      <c r="W7" s="6">
        <f>U7/(V4+W4*0.007)</f>
        <v>2.9547610061067078E-3</v>
      </c>
      <c r="X7" s="7">
        <f t="shared" si="3"/>
        <v>1.2144928345100348</v>
      </c>
    </row>
    <row r="8" spans="2:24" x14ac:dyDescent="0.3">
      <c r="B8" s="9" t="s">
        <v>0</v>
      </c>
      <c r="C8" s="10">
        <v>9.3749999999999997E-3</v>
      </c>
      <c r="D8" s="7">
        <f>C8/D5</f>
        <v>2.6986432160804021</v>
      </c>
      <c r="E8" s="7">
        <f>C8/E5</f>
        <v>2.6986432160804021</v>
      </c>
      <c r="F8" s="7"/>
      <c r="H8" s="9" t="s">
        <v>0</v>
      </c>
      <c r="I8" s="10">
        <v>9.3749999999999997E-3</v>
      </c>
      <c r="J8" s="7">
        <f>I8/J5</f>
        <v>2.8719042056074762</v>
      </c>
      <c r="K8" s="7">
        <f>I8/K5</f>
        <v>2.8719042056074762</v>
      </c>
      <c r="L8" s="7"/>
      <c r="N8" s="9" t="s">
        <v>0</v>
      </c>
      <c r="O8" s="10">
        <v>9.3749999999999997E-3</v>
      </c>
      <c r="P8" s="7">
        <f>O8/P5</f>
        <v>2.7835450819672132</v>
      </c>
      <c r="Q8" s="7">
        <f>O8/Q5</f>
        <v>2.7835450819672132</v>
      </c>
      <c r="R8" s="7"/>
      <c r="T8" s="9" t="s">
        <v>0</v>
      </c>
      <c r="U8" s="10">
        <v>9.3749999999999997E-3</v>
      </c>
      <c r="V8" s="7">
        <f>U8/V5</f>
        <v>3.2802857142857138</v>
      </c>
      <c r="W8" s="7">
        <f>U8/W5</f>
        <v>3.2802857142857138</v>
      </c>
      <c r="X8" s="7"/>
    </row>
    <row r="9" spans="2:24" x14ac:dyDescent="0.3">
      <c r="C9" s="1"/>
      <c r="I9" s="1"/>
      <c r="O9" s="1"/>
      <c r="U9" s="1"/>
    </row>
    <row r="10" spans="2:24" x14ac:dyDescent="0.3">
      <c r="B10" s="2" t="s">
        <v>61</v>
      </c>
      <c r="D10">
        <v>2.988</v>
      </c>
      <c r="F10" s="4">
        <v>2.7777777777777776E-2</v>
      </c>
      <c r="I10" s="1"/>
      <c r="N10" s="2" t="s">
        <v>9</v>
      </c>
      <c r="P10">
        <v>2.4289999999999998</v>
      </c>
      <c r="R10" s="4">
        <v>2.7777777777777776E-2</v>
      </c>
      <c r="U10" s="1"/>
    </row>
    <row r="11" spans="2:24" x14ac:dyDescent="0.3">
      <c r="B11" t="s">
        <v>28</v>
      </c>
      <c r="C11" s="5">
        <v>1.0023148148148147E-2</v>
      </c>
      <c r="D11" s="6">
        <f>C11/D10</f>
        <v>3.354467251722941E-3</v>
      </c>
      <c r="E11" s="6">
        <f>C11/(D10+E10*0.007)</f>
        <v>3.354467251722941E-3</v>
      </c>
      <c r="F11" s="7">
        <f>E11/$W$17</f>
        <v>1.3787837433877905</v>
      </c>
      <c r="I11" s="1"/>
      <c r="N11" t="s">
        <v>34</v>
      </c>
      <c r="O11" s="5">
        <v>9.8032407407407408E-3</v>
      </c>
      <c r="P11" s="6">
        <f>O11/P10</f>
        <v>4.0359163197779919E-3</v>
      </c>
      <c r="Q11" s="6">
        <f>O11/(P10+Q10*0.007)</f>
        <v>4.0359163197779919E-3</v>
      </c>
      <c r="R11" s="7">
        <f>Q11/$W$17</f>
        <v>1.6588791583895248</v>
      </c>
      <c r="U11" s="1"/>
    </row>
    <row r="12" spans="2:24" x14ac:dyDescent="0.3">
      <c r="B12" t="s">
        <v>31</v>
      </c>
      <c r="C12" s="5">
        <v>1.0810185185185185E-2</v>
      </c>
      <c r="D12" s="6">
        <f>C12/D10</f>
        <v>3.6178665278397541E-3</v>
      </c>
      <c r="E12" s="6">
        <f>C12/(D10+E10*0.007)</f>
        <v>3.6178665278397541E-3</v>
      </c>
      <c r="F12" s="7">
        <f t="shared" ref="F12:F13" si="4">E12/$W$17</f>
        <v>1.4870485176953769</v>
      </c>
      <c r="I12" s="1"/>
      <c r="N12" t="s">
        <v>81</v>
      </c>
      <c r="O12" s="5">
        <v>1.0185185185185184E-2</v>
      </c>
      <c r="P12" s="6">
        <f>O12/P10</f>
        <v>4.1931598127563545E-3</v>
      </c>
      <c r="Q12" s="6">
        <f>O12/(P10+Q10*0.007)</f>
        <v>4.1931598127563545E-3</v>
      </c>
      <c r="R12" s="7">
        <f t="shared" ref="R12:R13" si="5">Q12/$W$17</f>
        <v>1.7235108139111943</v>
      </c>
      <c r="U12" s="1"/>
    </row>
    <row r="13" spans="2:24" x14ac:dyDescent="0.3">
      <c r="B13" t="s">
        <v>80</v>
      </c>
      <c r="C13" s="5">
        <v>1.0856481481481481E-2</v>
      </c>
      <c r="D13" s="6">
        <f>C13/D10</f>
        <v>3.6333606029054486E-3</v>
      </c>
      <c r="E13" s="6">
        <f>C13/(D10+E10*0.007)</f>
        <v>3.6333606029054486E-3</v>
      </c>
      <c r="F13" s="7">
        <f t="shared" si="4"/>
        <v>1.4934170338311172</v>
      </c>
      <c r="I13" s="1"/>
      <c r="N13" t="s">
        <v>82</v>
      </c>
      <c r="O13" s="5">
        <v>1.0474537037037037E-2</v>
      </c>
      <c r="P13" s="6">
        <f>O13/P10</f>
        <v>4.3122836710732968E-3</v>
      </c>
      <c r="Q13" s="6">
        <f>O13/(P10+Q10*0.007)</f>
        <v>4.3122836710732968E-3</v>
      </c>
      <c r="R13" s="7">
        <f t="shared" si="5"/>
        <v>1.7724741893063989</v>
      </c>
      <c r="U13" s="1"/>
    </row>
    <row r="14" spans="2:24" x14ac:dyDescent="0.3">
      <c r="B14" s="9" t="s">
        <v>0</v>
      </c>
      <c r="C14" s="10">
        <v>9.3749999999999997E-3</v>
      </c>
      <c r="D14" s="7">
        <f>C14/D11</f>
        <v>2.7947806004618938</v>
      </c>
      <c r="E14" s="7">
        <f>C14/E11</f>
        <v>2.7947806004618938</v>
      </c>
      <c r="F14" s="7"/>
      <c r="I14" s="1"/>
      <c r="N14" s="9" t="s">
        <v>0</v>
      </c>
      <c r="O14" s="10">
        <v>9.3749999999999997E-3</v>
      </c>
      <c r="P14" s="7">
        <f>O14/P11</f>
        <v>2.3228925619834704</v>
      </c>
      <c r="Q14" s="7">
        <f>O14/Q11</f>
        <v>2.3228925619834704</v>
      </c>
      <c r="R14" s="7"/>
      <c r="U14" s="1"/>
    </row>
    <row r="15" spans="2:24" x14ac:dyDescent="0.3">
      <c r="C15" s="1"/>
      <c r="I15" s="1"/>
      <c r="O15" s="1"/>
      <c r="U15" s="1"/>
    </row>
    <row r="16" spans="2:24" x14ac:dyDescent="0.3">
      <c r="B16" s="2" t="s">
        <v>11</v>
      </c>
      <c r="D16">
        <v>2.972</v>
      </c>
      <c r="F16" s="4">
        <v>3.4722222222222224E-2</v>
      </c>
      <c r="H16" s="2" t="s">
        <v>12</v>
      </c>
      <c r="J16">
        <v>3.37</v>
      </c>
      <c r="L16" s="4">
        <v>3.4722222222222224E-2</v>
      </c>
      <c r="N16" s="16" t="s">
        <v>13</v>
      </c>
      <c r="P16">
        <v>3.6219999999999999</v>
      </c>
      <c r="R16" s="4">
        <v>3.4722222222222224E-2</v>
      </c>
      <c r="T16" s="2" t="s">
        <v>10</v>
      </c>
      <c r="V16">
        <v>4.41</v>
      </c>
      <c r="X16" s="4">
        <v>3.4722222222222224E-2</v>
      </c>
    </row>
    <row r="17" spans="2:26" x14ac:dyDescent="0.3">
      <c r="B17" t="s">
        <v>41</v>
      </c>
      <c r="C17" s="5">
        <v>8.1365740740740738E-3</v>
      </c>
      <c r="D17" s="6">
        <f>C17/D16</f>
        <v>2.7377436319226357E-3</v>
      </c>
      <c r="E17" s="6">
        <f>C17/(D16+E16*0.007)</f>
        <v>2.7377436319226357E-3</v>
      </c>
      <c r="F17" s="7">
        <f>E17/$W$17</f>
        <v>1.1252923728259874</v>
      </c>
      <c r="H17" t="s">
        <v>67</v>
      </c>
      <c r="I17" s="5">
        <v>9.2013888888888892E-3</v>
      </c>
      <c r="J17" s="6">
        <f>I17/J16</f>
        <v>2.730382459610946E-3</v>
      </c>
      <c r="K17" s="6">
        <f>I17/(J16+K16*0.007)</f>
        <v>2.730382459610946E-3</v>
      </c>
      <c r="L17" s="7">
        <f>K17/$W$17</f>
        <v>1.122266716602806</v>
      </c>
      <c r="N17" t="s">
        <v>43</v>
      </c>
      <c r="O17" s="15">
        <v>9.8263888888888897E-3</v>
      </c>
      <c r="P17" s="6">
        <f>O17/P16</f>
        <v>2.7129731885391743E-3</v>
      </c>
      <c r="Q17" s="6">
        <f>O17/(P16+Q16*0.007)</f>
        <v>2.7129731885391743E-3</v>
      </c>
      <c r="R17" s="7">
        <f>Q17/$W$17</f>
        <v>1.1151109991261601</v>
      </c>
      <c r="T17" t="s">
        <v>59</v>
      </c>
      <c r="U17" s="5">
        <v>1.0729166666666666E-2</v>
      </c>
      <c r="V17" s="6">
        <f>U17/V16</f>
        <v>2.4329176114890401E-3</v>
      </c>
      <c r="W17" s="6">
        <f>U17/(V16+W16*0.007)</f>
        <v>2.4329176114890401E-3</v>
      </c>
      <c r="X17" s="8">
        <f>W17/$W$17</f>
        <v>1</v>
      </c>
    </row>
    <row r="18" spans="2:26" x14ac:dyDescent="0.3">
      <c r="B18" t="s">
        <v>65</v>
      </c>
      <c r="C18" s="5">
        <v>8.9351851851851866E-3</v>
      </c>
      <c r="D18" s="6">
        <f>C18/D16</f>
        <v>3.0064553113005339E-3</v>
      </c>
      <c r="E18" s="6">
        <f>C18/(D16+E16*0.007)</f>
        <v>3.0064553113005339E-3</v>
      </c>
      <c r="F18" s="7">
        <f t="shared" ref="F18:F19" si="6">E18/$W$17</f>
        <v>1.2357406996040718</v>
      </c>
      <c r="H18" t="s">
        <v>68</v>
      </c>
      <c r="I18" s="5">
        <v>9.6527777777777775E-3</v>
      </c>
      <c r="J18" s="6">
        <f>I18/J16</f>
        <v>2.8643257500824263E-3</v>
      </c>
      <c r="K18" s="6">
        <f>I18/(J16+K16*0.007)</f>
        <v>2.8643257500824263E-3</v>
      </c>
      <c r="L18" s="7">
        <f t="shared" ref="L18:L19" si="7">K18/$W$17</f>
        <v>1.1773213102474718</v>
      </c>
      <c r="N18" t="s">
        <v>45</v>
      </c>
      <c r="O18" s="15">
        <v>9.8495370370370369E-3</v>
      </c>
      <c r="P18" s="6">
        <f>O18/P16</f>
        <v>2.7193641736711865E-3</v>
      </c>
      <c r="Q18" s="6">
        <f>O18/(P16+Q16*0.007)</f>
        <v>2.7193641736711865E-3</v>
      </c>
      <c r="R18" s="7">
        <f t="shared" ref="R18:R19" si="8">Q18/$W$17</f>
        <v>1.117737880160615</v>
      </c>
      <c r="T18" t="s">
        <v>49</v>
      </c>
      <c r="U18" s="5">
        <v>1.087962962962963E-2</v>
      </c>
      <c r="V18" s="6">
        <f>U18/V16</f>
        <v>2.4670361971949272E-3</v>
      </c>
      <c r="W18" s="6">
        <f>U18/(V16+W16*0.007)</f>
        <v>2.4670361971949272E-3</v>
      </c>
      <c r="X18" s="7">
        <f t="shared" ref="X18:X19" si="9">W18/$W$17</f>
        <v>1.0140237324703343</v>
      </c>
    </row>
    <row r="19" spans="2:26" x14ac:dyDescent="0.3">
      <c r="B19" t="s">
        <v>66</v>
      </c>
      <c r="C19" s="5">
        <v>9.3171296296296283E-3</v>
      </c>
      <c r="D19" s="6">
        <f>C19/D16</f>
        <v>3.1349695927421362E-3</v>
      </c>
      <c r="E19" s="6">
        <f>C19/(D16+E16*0.007)</f>
        <v>3.1349695927421362E-3</v>
      </c>
      <c r="F19" s="7">
        <f t="shared" si="6"/>
        <v>1.2885638124109813</v>
      </c>
      <c r="H19" t="s">
        <v>40</v>
      </c>
      <c r="I19" s="5">
        <v>9.7337962962962977E-3</v>
      </c>
      <c r="J19" s="6">
        <f>I19/J16</f>
        <v>2.8883668535003848E-3</v>
      </c>
      <c r="K19" s="6">
        <f>I19/(J16+K16*0.007)</f>
        <v>2.8883668535003848E-3</v>
      </c>
      <c r="L19" s="7">
        <f t="shared" si="7"/>
        <v>1.1872029039785659</v>
      </c>
      <c r="N19" t="s">
        <v>44</v>
      </c>
      <c r="O19" s="15">
        <v>9.8611111111111104E-3</v>
      </c>
      <c r="P19" s="6">
        <f>O19/P16</f>
        <v>2.7225596662371924E-3</v>
      </c>
      <c r="Q19" s="6">
        <f>O19/(P16+Q16*0.007)</f>
        <v>2.7225596662371924E-3</v>
      </c>
      <c r="R19" s="7">
        <f t="shared" si="8"/>
        <v>1.1190513206778425</v>
      </c>
      <c r="T19" t="s">
        <v>60</v>
      </c>
      <c r="U19" s="5">
        <v>1.0902777777777777E-2</v>
      </c>
      <c r="V19" s="6">
        <f>U19/V16</f>
        <v>2.4722852103804482E-3</v>
      </c>
      <c r="W19" s="6">
        <f>U19/(V16+W16*0.007)</f>
        <v>2.4722852103804482E-3</v>
      </c>
      <c r="X19" s="7">
        <f t="shared" si="9"/>
        <v>1.0161812297734627</v>
      </c>
      <c r="Z19"/>
    </row>
    <row r="20" spans="2:26" x14ac:dyDescent="0.3">
      <c r="B20" s="9" t="s">
        <v>0</v>
      </c>
      <c r="C20" s="10">
        <v>9.3749999999999997E-3</v>
      </c>
      <c r="D20" s="7">
        <f>C20/D17</f>
        <v>3.4243527738264583</v>
      </c>
      <c r="E20" s="7">
        <f>C20/E17</f>
        <v>3.4243527738264583</v>
      </c>
      <c r="F20" s="7"/>
      <c r="H20" s="9" t="s">
        <v>0</v>
      </c>
      <c r="I20" s="10">
        <v>9.3749999999999997E-3</v>
      </c>
      <c r="J20" s="7">
        <f>I20/J17</f>
        <v>3.4335849056603776</v>
      </c>
      <c r="K20" s="7">
        <f>I20/K17</f>
        <v>3.4335849056603776</v>
      </c>
      <c r="L20" s="7"/>
      <c r="N20" s="9" t="s">
        <v>0</v>
      </c>
      <c r="O20" s="10">
        <v>9.3749999999999997E-3</v>
      </c>
      <c r="P20" s="7">
        <f>O20/P17</f>
        <v>3.4556183745583038</v>
      </c>
      <c r="Q20" s="7">
        <f>O20/Q17</f>
        <v>3.4556183745583038</v>
      </c>
      <c r="R20" s="7"/>
      <c r="T20" s="9" t="s">
        <v>0</v>
      </c>
      <c r="U20" s="10">
        <v>9.3749999999999997E-3</v>
      </c>
      <c r="V20" s="7">
        <f>U20/V17</f>
        <v>3.8533980582524268</v>
      </c>
      <c r="W20" s="7">
        <f>U20/W17</f>
        <v>3.8533980582524268</v>
      </c>
      <c r="X20" s="7"/>
    </row>
    <row r="22" spans="2:26" x14ac:dyDescent="0.3">
      <c r="B22" s="2" t="s">
        <v>62</v>
      </c>
      <c r="D22">
        <v>3.532</v>
      </c>
      <c r="F22" s="4">
        <v>3.4722222222222224E-2</v>
      </c>
      <c r="N22" s="2" t="s">
        <v>16</v>
      </c>
      <c r="P22">
        <v>3.0059999999999998</v>
      </c>
      <c r="R22" s="4">
        <v>3.4722222222222224E-2</v>
      </c>
      <c r="V22" s="6"/>
    </row>
    <row r="23" spans="2:26" x14ac:dyDescent="0.3">
      <c r="B23" t="s">
        <v>69</v>
      </c>
      <c r="C23" s="5">
        <v>9.9768518518518531E-3</v>
      </c>
      <c r="D23" s="6">
        <f>C23/D22</f>
        <v>2.8247032423136618E-3</v>
      </c>
      <c r="E23" s="6">
        <f>C23/(D22+E22*0.007)</f>
        <v>2.8247032423136618E-3</v>
      </c>
      <c r="F23" s="7">
        <f>E23/$W$17</f>
        <v>1.1610353055008853</v>
      </c>
      <c r="N23" t="s">
        <v>71</v>
      </c>
      <c r="O23" s="5">
        <v>1.0844907407407407E-2</v>
      </c>
      <c r="P23" s="6">
        <f>O23/P22</f>
        <v>3.6077536285453785E-3</v>
      </c>
      <c r="Q23" s="6">
        <f>O23/(P22+Q22*0.007)</f>
        <v>3.6077536285453785E-3</v>
      </c>
      <c r="R23" s="7">
        <f>Q23/$W$17</f>
        <v>1.4828918215349236</v>
      </c>
      <c r="V23" s="6"/>
    </row>
    <row r="24" spans="2:26" x14ac:dyDescent="0.3">
      <c r="B24" t="s">
        <v>50</v>
      </c>
      <c r="C24" s="5">
        <v>1.0358796296296295E-2</v>
      </c>
      <c r="D24" s="6">
        <f>C24/D22</f>
        <v>2.9328415334927221E-3</v>
      </c>
      <c r="E24" s="6">
        <f>C24/(D22+E22*0.007)</f>
        <v>2.9328415334927221E-3</v>
      </c>
      <c r="F24" s="7">
        <f t="shared" ref="F24:F25" si="10">E24/$W$17</f>
        <v>1.2054832928344454</v>
      </c>
      <c r="J24" s="6"/>
      <c r="N24" t="s">
        <v>56</v>
      </c>
      <c r="O24" s="5">
        <v>1.0937500000000001E-2</v>
      </c>
      <c r="P24" s="6">
        <f>O24/P22</f>
        <v>3.638556220891551E-3</v>
      </c>
      <c r="Q24" s="6">
        <f>O24/(P22+Q22*0.007)</f>
        <v>3.638556220891551E-3</v>
      </c>
      <c r="R24" s="7">
        <f t="shared" ref="R24:R25" si="11">Q24/$W$17</f>
        <v>1.4955525841520845</v>
      </c>
    </row>
    <row r="25" spans="2:26" x14ac:dyDescent="0.3">
      <c r="B25" t="s">
        <v>70</v>
      </c>
      <c r="C25" s="5">
        <v>1.0381944444444444E-2</v>
      </c>
      <c r="D25" s="6">
        <f>C25/D22</f>
        <v>2.9393953693217564E-3</v>
      </c>
      <c r="E25" s="6">
        <f>C25/(D22+E22*0.007)</f>
        <v>2.9393953693217564E-3</v>
      </c>
      <c r="F25" s="7">
        <f t="shared" si="10"/>
        <v>1.2081771102486007</v>
      </c>
      <c r="J25" s="6"/>
      <c r="N25" t="s">
        <v>72</v>
      </c>
      <c r="O25" s="5">
        <v>1.0995370370370371E-2</v>
      </c>
      <c r="P25" s="6">
        <f>O25/P22</f>
        <v>3.657807841107908E-3</v>
      </c>
      <c r="Q25" s="6">
        <f>O25/(P22+Q22*0.007)</f>
        <v>3.657807841107908E-3</v>
      </c>
      <c r="R25" s="7">
        <f t="shared" si="11"/>
        <v>1.5034655607878096</v>
      </c>
      <c r="Z25"/>
    </row>
    <row r="26" spans="2:26" x14ac:dyDescent="0.3">
      <c r="B26" s="9" t="s">
        <v>0</v>
      </c>
      <c r="C26" s="10">
        <v>9.3749999999999997E-3</v>
      </c>
      <c r="D26" s="7">
        <f>C26/D23</f>
        <v>3.3189327146171688</v>
      </c>
      <c r="E26" s="7">
        <f>C26/E23</f>
        <v>3.3189327146171688</v>
      </c>
      <c r="F26" s="7"/>
      <c r="N26" s="9" t="s">
        <v>0</v>
      </c>
      <c r="O26" s="10">
        <v>9.3749999999999997E-3</v>
      </c>
      <c r="P26" s="7">
        <f>O26/P23</f>
        <v>2.5985699039487726</v>
      </c>
      <c r="Q26" s="7">
        <f>O26/Q23</f>
        <v>2.5985699039487726</v>
      </c>
      <c r="R26" s="7"/>
    </row>
  </sheetData>
  <conditionalFormatting sqref="C5:C7">
    <cfRule type="cellIs" dxfId="271" priority="70" operator="lessThan">
      <formula>0.00798611111111111</formula>
    </cfRule>
    <cfRule type="cellIs" dxfId="270" priority="67" operator="between">
      <formula>0.0104282407407407</formula>
      <formula>0.0107638888888889</formula>
    </cfRule>
    <cfRule type="cellIs" dxfId="269" priority="66" operator="greaterThan">
      <formula>0.0107638888888889</formula>
    </cfRule>
    <cfRule type="cellIs" dxfId="268" priority="68" operator="between">
      <formula>0.00833333333333333</formula>
      <formula>0.0104166666666667</formula>
    </cfRule>
    <cfRule type="cellIs" dxfId="267" priority="69" operator="between">
      <formula>0.00798611111111111</formula>
      <formula>0.00832175925925926</formula>
    </cfRule>
  </conditionalFormatting>
  <conditionalFormatting sqref="C11:C13">
    <cfRule type="cellIs" dxfId="266" priority="28" operator="between">
      <formula>0.00833333333333333</formula>
      <formula>0.0104166666666667</formula>
    </cfRule>
    <cfRule type="cellIs" dxfId="265" priority="29" operator="between">
      <formula>0.00798611111111111</formula>
      <formula>0.00832175925925926</formula>
    </cfRule>
    <cfRule type="cellIs" dxfId="264" priority="26" operator="greaterThan">
      <formula>0.0107638888888889</formula>
    </cfRule>
    <cfRule type="cellIs" dxfId="263" priority="27" operator="between">
      <formula>0.0104282407407407</formula>
      <formula>0.0107638888888889</formula>
    </cfRule>
    <cfRule type="cellIs" dxfId="262" priority="30" operator="lessThan">
      <formula>0.00798611111111111</formula>
    </cfRule>
  </conditionalFormatting>
  <conditionalFormatting sqref="C17:C19">
    <cfRule type="cellIs" dxfId="261" priority="60" operator="lessThan">
      <formula>0.00798611111111111</formula>
    </cfRule>
    <cfRule type="cellIs" dxfId="260" priority="59" operator="between">
      <formula>0.00798611111111111</formula>
      <formula>0.00832175925925926</formula>
    </cfRule>
    <cfRule type="cellIs" dxfId="259" priority="58" operator="between">
      <formula>0.00833333333333333</formula>
      <formula>0.0104166666666667</formula>
    </cfRule>
    <cfRule type="cellIs" dxfId="258" priority="57" operator="between">
      <formula>0.0104282407407407</formula>
      <formula>0.0107638888888889</formula>
    </cfRule>
    <cfRule type="cellIs" dxfId="257" priority="56" operator="greaterThan">
      <formula>0.0107638888888889</formula>
    </cfRule>
  </conditionalFormatting>
  <conditionalFormatting sqref="C23:C25">
    <cfRule type="cellIs" dxfId="256" priority="14" operator="between">
      <formula>0.00798611111111111</formula>
      <formula>0.00832175925925926</formula>
    </cfRule>
    <cfRule type="cellIs" dxfId="255" priority="15" operator="lessThan">
      <formula>0.00798611111111111</formula>
    </cfRule>
    <cfRule type="cellIs" dxfId="254" priority="13" operator="between">
      <formula>0.00833333333333333</formula>
      <formula>0.0104166666666667</formula>
    </cfRule>
    <cfRule type="cellIs" dxfId="253" priority="11" operator="greaterThan">
      <formula>0.0107638888888889</formula>
    </cfRule>
    <cfRule type="cellIs" dxfId="252" priority="12" operator="between">
      <formula>0.0104282407407407</formula>
      <formula>0.0107638888888889</formula>
    </cfRule>
  </conditionalFormatting>
  <conditionalFormatting sqref="I5:I7">
    <cfRule type="cellIs" dxfId="251" priority="61" operator="greaterThan">
      <formula>0.0107638888888889</formula>
    </cfRule>
    <cfRule type="cellIs" dxfId="250" priority="62" operator="between">
      <formula>0.0104282407407407</formula>
      <formula>0.0107638888888889</formula>
    </cfRule>
    <cfRule type="cellIs" dxfId="249" priority="64" operator="between">
      <formula>0.00798611111111111</formula>
      <formula>0.00832175925925926</formula>
    </cfRule>
    <cfRule type="cellIs" dxfId="248" priority="65" operator="lessThan">
      <formula>0.00798611111111111</formula>
    </cfRule>
    <cfRule type="cellIs" dxfId="247" priority="63" operator="between">
      <formula>0.00833333333333333</formula>
      <formula>0.0104166666666667</formula>
    </cfRule>
  </conditionalFormatting>
  <conditionalFormatting sqref="I17:I19">
    <cfRule type="cellIs" dxfId="246" priority="55" operator="lessThan">
      <formula>0.00798611111111111</formula>
    </cfRule>
    <cfRule type="cellIs" dxfId="245" priority="54" operator="between">
      <formula>0.00798611111111111</formula>
      <formula>0.00832175925925926</formula>
    </cfRule>
    <cfRule type="cellIs" dxfId="244" priority="53" operator="between">
      <formula>0.00833333333333333</formula>
      <formula>0.0104166666666667</formula>
    </cfRule>
    <cfRule type="cellIs" dxfId="243" priority="52" operator="between">
      <formula>0.0104282407407407</formula>
      <formula>0.0107638888888889</formula>
    </cfRule>
    <cfRule type="cellIs" dxfId="242" priority="51" operator="greaterThan">
      <formula>0.0107638888888889</formula>
    </cfRule>
  </conditionalFormatting>
  <conditionalFormatting sqref="O5:O7">
    <cfRule type="cellIs" dxfId="241" priority="48" operator="between">
      <formula>0.00833333333333333</formula>
      <formula>0.0104166666666667</formula>
    </cfRule>
    <cfRule type="cellIs" dxfId="240" priority="49" operator="between">
      <formula>0.00798611111111111</formula>
      <formula>0.00832175925925926</formula>
    </cfRule>
    <cfRule type="cellIs" dxfId="239" priority="50" operator="lessThan">
      <formula>0.00798611111111111</formula>
    </cfRule>
    <cfRule type="cellIs" dxfId="238" priority="46" operator="greaterThan">
      <formula>0.0107638888888889</formula>
    </cfRule>
    <cfRule type="cellIs" dxfId="237" priority="47" operator="between">
      <formula>0.0104282407407407</formula>
      <formula>0.0107638888888889</formula>
    </cfRule>
  </conditionalFormatting>
  <conditionalFormatting sqref="O11:O13">
    <cfRule type="cellIs" dxfId="236" priority="20" operator="lessThan">
      <formula>0.00798611111111111</formula>
    </cfRule>
    <cfRule type="cellIs" dxfId="235" priority="16" operator="greaterThan">
      <formula>0.0107638888888889</formula>
    </cfRule>
    <cfRule type="cellIs" dxfId="234" priority="17" operator="between">
      <formula>0.0104282407407407</formula>
      <formula>0.0107638888888889</formula>
    </cfRule>
    <cfRule type="cellIs" dxfId="233" priority="18" operator="between">
      <formula>0.00833333333333333</formula>
      <formula>0.0104166666666667</formula>
    </cfRule>
    <cfRule type="cellIs" dxfId="232" priority="19" operator="between">
      <formula>0.00798611111111111</formula>
      <formula>0.00832175925925926</formula>
    </cfRule>
  </conditionalFormatting>
  <conditionalFormatting sqref="O17:O19">
    <cfRule type="cellIs" dxfId="231" priority="36" operator="greaterThan">
      <formula>0.0107638888888889</formula>
    </cfRule>
    <cfRule type="cellIs" dxfId="230" priority="40" operator="lessThan">
      <formula>0.00798611111111111</formula>
    </cfRule>
    <cfRule type="cellIs" dxfId="229" priority="39" operator="between">
      <formula>0.00798611111111111</formula>
      <formula>0.00832175925925926</formula>
    </cfRule>
    <cfRule type="cellIs" dxfId="228" priority="38" operator="between">
      <formula>0.00833333333333333</formula>
      <formula>0.0104166666666667</formula>
    </cfRule>
    <cfRule type="cellIs" dxfId="227" priority="37" operator="between">
      <formula>0.0104282407407407</formula>
      <formula>0.0107638888888889</formula>
    </cfRule>
  </conditionalFormatting>
  <conditionalFormatting sqref="O23:O25">
    <cfRule type="cellIs" dxfId="226" priority="1" operator="greaterThan">
      <formula>0.0107638888888889</formula>
    </cfRule>
    <cfRule type="cellIs" dxfId="225" priority="5" operator="lessThan">
      <formula>0.00798611111111111</formula>
    </cfRule>
    <cfRule type="cellIs" dxfId="224" priority="4" operator="between">
      <formula>0.00798611111111111</formula>
      <formula>0.00832175925925926</formula>
    </cfRule>
    <cfRule type="cellIs" dxfId="223" priority="3" operator="between">
      <formula>0.00833333333333333</formula>
      <formula>0.0104166666666667</formula>
    </cfRule>
    <cfRule type="cellIs" dxfId="222" priority="2" operator="between">
      <formula>0.0104282407407407</formula>
      <formula>0.0107638888888889</formula>
    </cfRule>
  </conditionalFormatting>
  <conditionalFormatting sqref="U5:U7">
    <cfRule type="cellIs" dxfId="221" priority="42" operator="between">
      <formula>0.0104282407407407</formula>
      <formula>0.0107638888888889</formula>
    </cfRule>
    <cfRule type="cellIs" dxfId="220" priority="43" operator="between">
      <formula>0.00833333333333333</formula>
      <formula>0.0104166666666667</formula>
    </cfRule>
    <cfRule type="cellIs" dxfId="219" priority="41" operator="greaterThan">
      <formula>0.0107638888888889</formula>
    </cfRule>
    <cfRule type="cellIs" dxfId="218" priority="44" operator="between">
      <formula>0.00798611111111111</formula>
      <formula>0.00832175925925926</formula>
    </cfRule>
    <cfRule type="cellIs" dxfId="217" priority="45" operator="lessThan">
      <formula>0.00798611111111111</formula>
    </cfRule>
  </conditionalFormatting>
  <conditionalFormatting sqref="U17:U19">
    <cfRule type="cellIs" dxfId="216" priority="35" operator="lessThan">
      <formula>0.00798611111111111</formula>
    </cfRule>
    <cfRule type="cellIs" dxfId="215" priority="33" operator="between">
      <formula>0.00833333333333333</formula>
      <formula>0.0104166666666667</formula>
    </cfRule>
    <cfRule type="cellIs" dxfId="214" priority="32" operator="between">
      <formula>0.0104282407407407</formula>
      <formula>0.0107638888888889</formula>
    </cfRule>
    <cfRule type="cellIs" dxfId="213" priority="31" operator="greaterThan">
      <formula>0.0107638888888889</formula>
    </cfRule>
    <cfRule type="cellIs" dxfId="212" priority="34" operator="between">
      <formula>0.00798611111111111</formula>
      <formula>0.00832175925925926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7BE3-91D4-4CF6-95B0-01FA1B7782D2}">
  <dimension ref="B1:Z28"/>
  <sheetViews>
    <sheetView workbookViewId="0">
      <selection activeCell="B31" sqref="B31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7" width="6.109375" customWidth="1"/>
    <col min="18" max="18" width="6.109375" style="2" customWidth="1"/>
    <col min="19" max="19" width="5.5546875" customWidth="1"/>
    <col min="20" max="20" width="20.21875" customWidth="1"/>
    <col min="21" max="21" width="6.6640625" customWidth="1"/>
    <col min="22" max="23" width="6.109375" customWidth="1"/>
    <col min="24" max="24" width="6.109375" style="2" customWidth="1"/>
    <col min="25" max="25" width="8.88671875" customWidth="1"/>
    <col min="26" max="26" width="7.77734375" style="3" bestFit="1" customWidth="1"/>
  </cols>
  <sheetData>
    <row r="1" spans="2:24" ht="9.6" customHeight="1" x14ac:dyDescent="0.3">
      <c r="C1" s="1"/>
      <c r="I1" s="1"/>
      <c r="O1" s="1"/>
      <c r="U1" s="1"/>
    </row>
    <row r="2" spans="2:24" x14ac:dyDescent="0.3">
      <c r="B2" s="11" t="s">
        <v>1</v>
      </c>
      <c r="H2" s="18" t="s">
        <v>83</v>
      </c>
      <c r="P2" s="11"/>
    </row>
    <row r="3" spans="2:24" x14ac:dyDescent="0.3">
      <c r="B3" s="11"/>
      <c r="P3" s="11"/>
    </row>
    <row r="4" spans="2:24" x14ac:dyDescent="0.3">
      <c r="B4" s="2" t="s">
        <v>3</v>
      </c>
      <c r="D4">
        <v>1.8</v>
      </c>
      <c r="E4">
        <v>10</v>
      </c>
      <c r="F4" s="4">
        <v>2.7777777777777776E-2</v>
      </c>
      <c r="H4" s="2" t="s">
        <v>4</v>
      </c>
      <c r="J4">
        <v>1.9</v>
      </c>
      <c r="K4">
        <v>10</v>
      </c>
      <c r="L4" s="4">
        <v>2.7777777777777776E-2</v>
      </c>
      <c r="N4" s="2" t="s">
        <v>5</v>
      </c>
      <c r="P4">
        <v>2.73</v>
      </c>
      <c r="Q4">
        <v>30</v>
      </c>
      <c r="R4" s="4">
        <v>2.7777777777777776E-2</v>
      </c>
      <c r="T4" s="2" t="s">
        <v>6</v>
      </c>
      <c r="V4">
        <v>3.2</v>
      </c>
      <c r="W4">
        <v>30</v>
      </c>
      <c r="X4" s="4">
        <v>2.7777777777777776E-2</v>
      </c>
    </row>
    <row r="5" spans="2:24" x14ac:dyDescent="0.3">
      <c r="B5" t="s">
        <v>17</v>
      </c>
      <c r="C5" s="5">
        <v>7.8125E-3</v>
      </c>
      <c r="D5" s="6">
        <f>C5/D4</f>
        <v>4.340277777777778E-3</v>
      </c>
      <c r="E5" s="6">
        <f>C5/(D4+E4*0.007)</f>
        <v>4.1778074866310154E-3</v>
      </c>
      <c r="F5" s="7">
        <f>E5/$W$17</f>
        <v>1.5808579569850498</v>
      </c>
      <c r="H5" t="s">
        <v>20</v>
      </c>
      <c r="I5" s="5">
        <v>7.5810185185185182E-3</v>
      </c>
      <c r="J5" s="6">
        <f>I5/J4</f>
        <v>3.9900097465886937E-3</v>
      </c>
      <c r="K5" s="6">
        <f>I5/(J4+K4*0.007)</f>
        <v>3.8482327505170145E-3</v>
      </c>
      <c r="L5" s="7">
        <f>K5/$W$17</f>
        <v>1.4561488013635184</v>
      </c>
      <c r="N5" t="s">
        <v>2</v>
      </c>
      <c r="O5" s="5">
        <v>9.3171296296296283E-3</v>
      </c>
      <c r="P5" s="6">
        <f>O5/P4</f>
        <v>3.4128679962013289E-3</v>
      </c>
      <c r="Q5" s="6">
        <f>O5/(P4+Q4*0.007)</f>
        <v>3.1690917107583772E-3</v>
      </c>
      <c r="R5" s="7">
        <f>Q5/$W$17</f>
        <v>1.1991657977059436</v>
      </c>
      <c r="T5" t="s">
        <v>25</v>
      </c>
      <c r="U5" s="5">
        <v>1.0798611111111111E-2</v>
      </c>
      <c r="V5" s="6">
        <f>U5/V4</f>
        <v>3.3745659722222219E-3</v>
      </c>
      <c r="W5" s="6">
        <f>U5/(V4+W4*0.007)</f>
        <v>3.1667481264255459E-3</v>
      </c>
      <c r="X5" s="7">
        <f>W5/$W$17</f>
        <v>1.1982789990795641</v>
      </c>
    </row>
    <row r="6" spans="2:24" x14ac:dyDescent="0.3">
      <c r="B6" t="s">
        <v>18</v>
      </c>
      <c r="C6" s="5">
        <v>7.9282407407407409E-3</v>
      </c>
      <c r="D6" s="6">
        <f>C6/D4</f>
        <v>4.4045781893004114E-3</v>
      </c>
      <c r="E6" s="6">
        <f>C6/(D4+E4*0.007)</f>
        <v>4.2397009308774011E-3</v>
      </c>
      <c r="F6" s="7">
        <f t="shared" ref="F6:F7" si="0">E6/$W$17</f>
        <v>1.6042780748663099</v>
      </c>
      <c r="H6" t="s">
        <v>21</v>
      </c>
      <c r="I6" s="5">
        <v>8.1365740740740738E-3</v>
      </c>
      <c r="J6" s="6">
        <f>I6/J4</f>
        <v>4.2824074074074075E-3</v>
      </c>
      <c r="K6" s="6">
        <f>I6/(J4+K4*0.007)</f>
        <v>4.1302406467381087E-3</v>
      </c>
      <c r="L6" s="7">
        <f t="shared" ref="L6:L7" si="1">K6/$W$17</f>
        <v>1.5628589425321426</v>
      </c>
      <c r="N6" t="s">
        <v>23</v>
      </c>
      <c r="O6" s="5">
        <v>9.8263888888888897E-3</v>
      </c>
      <c r="P6" s="6">
        <f>O6/P4</f>
        <v>3.5994098494098498E-3</v>
      </c>
      <c r="Q6" s="6">
        <f>O6/(P4+Q4*0.007)</f>
        <v>3.3423091458805749E-3</v>
      </c>
      <c r="R6" s="7">
        <f t="shared" ref="R6:R7" si="2">Q6/$W$17</f>
        <v>1.2647102636675109</v>
      </c>
      <c r="T6" t="s">
        <v>26</v>
      </c>
      <c r="U6" s="5">
        <v>1.0798611111111111E-2</v>
      </c>
      <c r="V6" s="6">
        <f>U6/V4</f>
        <v>3.3745659722222219E-3</v>
      </c>
      <c r="W6" s="6">
        <f>U6/(V4+W4*0.007)</f>
        <v>3.1667481264255459E-3</v>
      </c>
      <c r="X6" s="7">
        <f t="shared" ref="X6:X7" si="3">W6/$W$17</f>
        <v>1.1982789990795641</v>
      </c>
    </row>
    <row r="7" spans="2:24" x14ac:dyDescent="0.3">
      <c r="B7" t="s">
        <v>19</v>
      </c>
      <c r="C7" s="5">
        <v>7.9398148148148145E-3</v>
      </c>
      <c r="D7" s="6">
        <f>C7/D4</f>
        <v>4.4110082304526744E-3</v>
      </c>
      <c r="E7" s="6">
        <f>C7/(D4+E4*0.007)</f>
        <v>4.2458902753020394E-3</v>
      </c>
      <c r="F7" s="7">
        <f t="shared" si="0"/>
        <v>1.6066200866544358</v>
      </c>
      <c r="H7" t="s">
        <v>22</v>
      </c>
      <c r="I7" s="5">
        <v>8.217592592592594E-3</v>
      </c>
      <c r="J7" s="6">
        <f>I7/J4</f>
        <v>4.3250487329434704E-3</v>
      </c>
      <c r="K7" s="6">
        <f>I7/(J4+K4*0.007)</f>
        <v>4.1713667982703527E-3</v>
      </c>
      <c r="L7" s="7">
        <f t="shared" si="1"/>
        <v>1.5784208381192342</v>
      </c>
      <c r="N7" t="s">
        <v>24</v>
      </c>
      <c r="O7" s="5">
        <v>9.8611111111111104E-3</v>
      </c>
      <c r="P7" s="6">
        <f>O7/P4</f>
        <v>3.6121286121286117E-3</v>
      </c>
      <c r="Q7" s="6">
        <f>O7/(P4+Q4*0.007)</f>
        <v>3.3541194255479966E-3</v>
      </c>
      <c r="R7" s="7">
        <f t="shared" si="2"/>
        <v>1.2691792045285264</v>
      </c>
      <c r="T7" t="s">
        <v>27</v>
      </c>
      <c r="U7" s="5">
        <v>1.113425925925926E-2</v>
      </c>
      <c r="V7" s="6">
        <f>U7/V4</f>
        <v>3.4794560185185189E-3</v>
      </c>
      <c r="W7" s="6">
        <f>U7/(V4+W4*0.007)</f>
        <v>3.2651786684044751E-3</v>
      </c>
      <c r="X7" s="7">
        <f t="shared" si="3"/>
        <v>1.2355245413875036</v>
      </c>
    </row>
    <row r="8" spans="2:24" x14ac:dyDescent="0.3">
      <c r="B8" s="9" t="s">
        <v>0</v>
      </c>
      <c r="C8" s="10">
        <v>9.3749999999999997E-3</v>
      </c>
      <c r="D8" s="7">
        <f>C8/D5</f>
        <v>2.1599999999999997</v>
      </c>
      <c r="E8" s="7">
        <f>C8/E5</f>
        <v>2.2440000000000002</v>
      </c>
      <c r="F8" s="7"/>
      <c r="H8" s="9" t="s">
        <v>0</v>
      </c>
      <c r="I8" s="10">
        <v>9.3749999999999997E-3</v>
      </c>
      <c r="J8" s="7">
        <f>I8/J5</f>
        <v>2.3496183206106869</v>
      </c>
      <c r="K8" s="7">
        <f>I8/K5</f>
        <v>2.43618320610687</v>
      </c>
      <c r="L8" s="7"/>
      <c r="N8" s="9" t="s">
        <v>0</v>
      </c>
      <c r="O8" s="10">
        <v>9.3749999999999997E-3</v>
      </c>
      <c r="P8" s="7">
        <f>O8/P5</f>
        <v>2.746956521739131</v>
      </c>
      <c r="Q8" s="7">
        <f>O8/Q5</f>
        <v>2.9582608695652173</v>
      </c>
      <c r="R8" s="7"/>
      <c r="T8" s="9" t="s">
        <v>0</v>
      </c>
      <c r="U8" s="10">
        <v>9.3749999999999997E-3</v>
      </c>
      <c r="V8" s="7">
        <f>U8/V5</f>
        <v>2.7781350482315115</v>
      </c>
      <c r="W8" s="7">
        <f>U8/W5</f>
        <v>2.9604501607717042</v>
      </c>
      <c r="X8" s="7"/>
    </row>
    <row r="9" spans="2:24" x14ac:dyDescent="0.3">
      <c r="C9" s="1"/>
      <c r="I9" s="1"/>
      <c r="O9" s="1"/>
      <c r="U9" s="1"/>
    </row>
    <row r="10" spans="2:24" x14ac:dyDescent="0.3">
      <c r="B10" s="2" t="s">
        <v>7</v>
      </c>
      <c r="D10">
        <v>2.4300000000000002</v>
      </c>
      <c r="E10">
        <v>25</v>
      </c>
      <c r="F10" s="4">
        <v>2.7777777777777776E-2</v>
      </c>
      <c r="H10" s="2" t="s">
        <v>8</v>
      </c>
      <c r="J10">
        <v>2.17</v>
      </c>
      <c r="K10">
        <v>25</v>
      </c>
      <c r="L10" s="4">
        <v>2.7777777777777776E-2</v>
      </c>
      <c r="N10" s="2" t="s">
        <v>9</v>
      </c>
      <c r="P10">
        <v>1.63</v>
      </c>
      <c r="Q10">
        <v>15</v>
      </c>
      <c r="R10" s="4">
        <v>2.7777777777777776E-2</v>
      </c>
      <c r="U10" s="1"/>
    </row>
    <row r="11" spans="2:24" x14ac:dyDescent="0.3">
      <c r="B11" t="s">
        <v>28</v>
      </c>
      <c r="C11" s="5">
        <v>9.5949074074074079E-3</v>
      </c>
      <c r="D11" s="6">
        <f>C11/D10</f>
        <v>3.9485215668343242E-3</v>
      </c>
      <c r="E11" s="6">
        <f>C11/(D10+E10*0.007)</f>
        <v>3.6832657993886402E-3</v>
      </c>
      <c r="F11" s="7">
        <f>E11/$W$17</f>
        <v>1.3937262703672051</v>
      </c>
      <c r="H11" t="s">
        <v>31</v>
      </c>
      <c r="I11" s="5">
        <v>9.3634259259259261E-3</v>
      </c>
      <c r="J11" s="6">
        <f>I11/J10</f>
        <v>4.3149428230073389E-3</v>
      </c>
      <c r="K11" s="6">
        <f>I11/(J10+K10*0.007)</f>
        <v>3.9929321645739563E-3</v>
      </c>
      <c r="L11" s="7">
        <f>K11/$W$17</f>
        <v>1.510902214682583</v>
      </c>
      <c r="N11" t="s">
        <v>34</v>
      </c>
      <c r="O11" s="5">
        <v>8.217592592592594E-3</v>
      </c>
      <c r="P11" s="6">
        <f>O11/P10</f>
        <v>5.0414678482163158E-3</v>
      </c>
      <c r="Q11" s="6">
        <f>O11/(P10+Q10*0.007)</f>
        <v>4.7363646066816111E-3</v>
      </c>
      <c r="R11" s="7">
        <f>Q11/$W$17</f>
        <v>1.7922127095647788</v>
      </c>
      <c r="U11" s="1"/>
    </row>
    <row r="12" spans="2:24" x14ac:dyDescent="0.3">
      <c r="B12" t="s">
        <v>29</v>
      </c>
      <c r="C12" s="5">
        <v>1.0416666666666666E-2</v>
      </c>
      <c r="D12" s="6">
        <f>C12/D10</f>
        <v>4.2866941015089156E-3</v>
      </c>
      <c r="E12" s="6">
        <f>C12/(D10+E10*0.007)</f>
        <v>3.9987204094689699E-3</v>
      </c>
      <c r="F12" s="7">
        <f t="shared" ref="F12:F13" si="4">E12/$W$17</f>
        <v>1.513092452750886</v>
      </c>
      <c r="H12" t="s">
        <v>32</v>
      </c>
      <c r="I12" s="5">
        <v>9.9421296296296289E-3</v>
      </c>
      <c r="J12" s="6">
        <f>I12/J10</f>
        <v>4.5816265574330087E-3</v>
      </c>
      <c r="K12" s="6">
        <f>I12/(J10+K10*0.007)</f>
        <v>4.2397141277738292E-3</v>
      </c>
      <c r="L12" s="7">
        <f t="shared" ref="L12:L13" si="5">K12/$W$17</f>
        <v>1.6042830684948561</v>
      </c>
      <c r="N12" t="s">
        <v>35</v>
      </c>
      <c r="O12" s="5">
        <v>8.7037037037037031E-3</v>
      </c>
      <c r="P12" s="6">
        <f>O12/P10</f>
        <v>5.3396955237446034E-3</v>
      </c>
      <c r="Q12" s="6">
        <f>O12/(P10+Q10*0.007)</f>
        <v>5.0165439214430573E-3</v>
      </c>
      <c r="R12" s="7">
        <f t="shared" ref="R12:R13" si="6">Q12/$W$17</f>
        <v>1.8982309261869201</v>
      </c>
      <c r="U12" s="1"/>
    </row>
    <row r="13" spans="2:24" x14ac:dyDescent="0.3">
      <c r="B13" t="s">
        <v>30</v>
      </c>
      <c r="C13" s="5">
        <v>1.0486111111111111E-2</v>
      </c>
      <c r="D13" s="6">
        <f>C13/D10</f>
        <v>4.3152720621856423E-3</v>
      </c>
      <c r="E13" s="6">
        <f>C13/(D10+E10*0.007)</f>
        <v>4.0253785455320965E-3</v>
      </c>
      <c r="F13" s="7">
        <f t="shared" si="4"/>
        <v>1.5231797357692254</v>
      </c>
      <c r="H13" t="s">
        <v>33</v>
      </c>
      <c r="I13" s="5">
        <v>1.0034722222222221E-2</v>
      </c>
      <c r="J13" s="6">
        <f>I13/J10</f>
        <v>4.6242959549411154E-3</v>
      </c>
      <c r="K13" s="6">
        <f>I13/(J10+K10*0.007)</f>
        <v>4.2791992418858091E-3</v>
      </c>
      <c r="L13" s="7">
        <f t="shared" si="5"/>
        <v>1.6192240051048199</v>
      </c>
      <c r="N13" t="s">
        <v>36</v>
      </c>
      <c r="O13" s="5">
        <v>1.0162037037037037E-2</v>
      </c>
      <c r="P13" s="6">
        <f>O13/P10</f>
        <v>6.2343785503294709E-3</v>
      </c>
      <c r="Q13" s="6">
        <f>O13/(P10+Q10*0.007)</f>
        <v>5.8570818657273996E-3</v>
      </c>
      <c r="R13" s="7">
        <f t="shared" si="6"/>
        <v>2.216285576053346</v>
      </c>
      <c r="U13" s="1"/>
    </row>
    <row r="14" spans="2:24" x14ac:dyDescent="0.3">
      <c r="B14" s="9" t="s">
        <v>0</v>
      </c>
      <c r="C14" s="10">
        <v>9.3749999999999997E-3</v>
      </c>
      <c r="D14" s="7">
        <f>C14/D11</f>
        <v>2.3743063932448729</v>
      </c>
      <c r="E14" s="7">
        <f>C14/E11</f>
        <v>2.5452955367913148</v>
      </c>
      <c r="F14" s="7"/>
      <c r="H14" s="9" t="s">
        <v>0</v>
      </c>
      <c r="I14" s="10">
        <v>9.3749999999999997E-3</v>
      </c>
      <c r="J14" s="7">
        <f>I14/J11</f>
        <v>2.1726823238566131</v>
      </c>
      <c r="K14" s="7">
        <f>I14/K11</f>
        <v>2.3478986402966622</v>
      </c>
      <c r="L14" s="7"/>
      <c r="N14" s="9" t="s">
        <v>0</v>
      </c>
      <c r="O14" s="10">
        <v>9.3749999999999997E-3</v>
      </c>
      <c r="P14" s="7">
        <f>O14/P11</f>
        <v>1.8595774647887318</v>
      </c>
      <c r="Q14" s="7">
        <f>O14/Q11</f>
        <v>1.9793661971830978</v>
      </c>
      <c r="R14" s="7"/>
      <c r="U14" s="1"/>
    </row>
    <row r="15" spans="2:24" x14ac:dyDescent="0.3">
      <c r="C15" s="1"/>
      <c r="I15" s="1"/>
      <c r="O15" s="1"/>
      <c r="U15" s="1"/>
    </row>
    <row r="16" spans="2:24" x14ac:dyDescent="0.3">
      <c r="B16" s="2" t="s">
        <v>11</v>
      </c>
      <c r="D16" s="12">
        <v>2</v>
      </c>
      <c r="E16">
        <v>15</v>
      </c>
      <c r="F16" s="4">
        <v>3.4722222222222224E-2</v>
      </c>
      <c r="H16" s="2" t="s">
        <v>12</v>
      </c>
      <c r="J16">
        <v>2.6</v>
      </c>
      <c r="K16">
        <v>15</v>
      </c>
      <c r="L16" s="4">
        <v>3.4722222222222224E-2</v>
      </c>
      <c r="N16" s="14" t="s">
        <v>46</v>
      </c>
      <c r="P16">
        <v>3.75</v>
      </c>
      <c r="Q16">
        <v>45</v>
      </c>
      <c r="R16" s="4">
        <v>3.4722222222222224E-2</v>
      </c>
      <c r="T16" s="2" t="s">
        <v>10</v>
      </c>
      <c r="V16">
        <v>3.92</v>
      </c>
      <c r="W16">
        <v>40</v>
      </c>
      <c r="X16" s="4">
        <v>3.4722222222222224E-2</v>
      </c>
    </row>
    <row r="17" spans="2:26" x14ac:dyDescent="0.3">
      <c r="B17" t="s">
        <v>37</v>
      </c>
      <c r="C17" s="5">
        <v>7.4305555555555548E-3</v>
      </c>
      <c r="D17" s="6">
        <f>C17/D16</f>
        <v>3.7152777777777774E-3</v>
      </c>
      <c r="E17" s="6">
        <f>C17/(D16+E16*0.007)</f>
        <v>3.5299551332805485E-3</v>
      </c>
      <c r="F17" s="7">
        <f>E17/$W$17</f>
        <v>1.3357144095566686</v>
      </c>
      <c r="H17" t="s">
        <v>40</v>
      </c>
      <c r="I17" s="5">
        <v>8.1597222222222227E-3</v>
      </c>
      <c r="J17" s="6">
        <f>I17/J16</f>
        <v>3.138354700854701E-3</v>
      </c>
      <c r="K17" s="6">
        <f>I17/(J16+K16*0.007)</f>
        <v>3.0165331690285482E-3</v>
      </c>
      <c r="L17" s="7">
        <f>K17/$W$17</f>
        <v>1.1414385363681747</v>
      </c>
      <c r="N17" s="13" t="s">
        <v>43</v>
      </c>
      <c r="O17" s="15">
        <v>1.1180555555555556E-2</v>
      </c>
      <c r="P17" s="6">
        <f>O17/P16</f>
        <v>2.9814814814814817E-3</v>
      </c>
      <c r="Q17" s="6">
        <f>O17/(P16+Q16*0.007)</f>
        <v>2.7504441711083778E-3</v>
      </c>
      <c r="R17" s="7">
        <f>Q17/$W$17</f>
        <v>1.0407520133595496</v>
      </c>
      <c r="T17" t="s">
        <v>47</v>
      </c>
      <c r="U17" s="5">
        <v>1.1099537037037038E-2</v>
      </c>
      <c r="V17" s="6">
        <f>U17/V16</f>
        <v>2.8315145502645508E-3</v>
      </c>
      <c r="W17" s="6">
        <f>U17/(V16+W16*0.007)</f>
        <v>2.6427469135802471E-3</v>
      </c>
      <c r="X17" s="8">
        <f>W17/$W$17</f>
        <v>1</v>
      </c>
    </row>
    <row r="18" spans="2:26" x14ac:dyDescent="0.3">
      <c r="B18" t="s">
        <v>38</v>
      </c>
      <c r="C18" s="5">
        <v>7.5347222222222213E-3</v>
      </c>
      <c r="D18" s="6">
        <f>C18/D16</f>
        <v>3.7673611111111107E-3</v>
      </c>
      <c r="E18" s="6">
        <f>C18/(D16+E16*0.007)</f>
        <v>3.579440485616257E-3</v>
      </c>
      <c r="F18" s="7">
        <f t="shared" ref="F18:F19" si="7">E18/$W$17</f>
        <v>1.3544393779149397</v>
      </c>
      <c r="H18" t="s">
        <v>41</v>
      </c>
      <c r="I18" s="5">
        <v>8.2986111111111108E-3</v>
      </c>
      <c r="J18" s="6">
        <f>I18/J16</f>
        <v>3.1917735042735042E-3</v>
      </c>
      <c r="K18" s="6">
        <f>I18/(J16+K16*0.007)</f>
        <v>3.067878414458821E-3</v>
      </c>
      <c r="L18" s="7">
        <f t="shared" ref="L18:L19" si="8">K18/$W$17</f>
        <v>1.1608672774127391</v>
      </c>
      <c r="N18" s="13" t="s">
        <v>44</v>
      </c>
      <c r="O18" s="15">
        <v>1.1238425925925928E-2</v>
      </c>
      <c r="P18" s="6">
        <f>O18/P16</f>
        <v>2.9969135802469142E-3</v>
      </c>
      <c r="Q18" s="6">
        <f>O18/(P16+Q16*0.007)</f>
        <v>2.7646804245820239E-3</v>
      </c>
      <c r="R18" s="7">
        <f t="shared" ref="R18:R19" si="9">Q18/$W$17</f>
        <v>1.0461389285425702</v>
      </c>
      <c r="T18" t="s">
        <v>48</v>
      </c>
      <c r="U18" s="5">
        <v>1.1354166666666667E-2</v>
      </c>
      <c r="V18" s="6">
        <f>U18/V16</f>
        <v>2.8964710884353743E-3</v>
      </c>
      <c r="W18" s="6">
        <f>U18/(V16+W16*0.007)</f>
        <v>2.7033730158730158E-3</v>
      </c>
      <c r="X18" s="7">
        <f t="shared" ref="X18:X19" si="10">W18/$W$17</f>
        <v>1.0229405630865485</v>
      </c>
    </row>
    <row r="19" spans="2:26" x14ac:dyDescent="0.3">
      <c r="B19" t="s">
        <v>39</v>
      </c>
      <c r="C19" s="5">
        <v>7.789351851851852E-3</v>
      </c>
      <c r="D19" s="6">
        <f>C19/D16</f>
        <v>3.894675925925926E-3</v>
      </c>
      <c r="E19" s="6">
        <f>C19/(D16+E16*0.007)</f>
        <v>3.7004046802146568E-3</v>
      </c>
      <c r="F19" s="7">
        <f t="shared" si="7"/>
        <v>1.4002115227907137</v>
      </c>
      <c r="H19" t="s">
        <v>42</v>
      </c>
      <c r="I19" s="5">
        <v>8.3796296296296292E-3</v>
      </c>
      <c r="J19" s="6">
        <f>I19/J16</f>
        <v>3.2229344729344726E-3</v>
      </c>
      <c r="K19" s="6">
        <f>I19/(J16+K16*0.007)</f>
        <v>3.0978298076264803E-3</v>
      </c>
      <c r="L19" s="7">
        <f t="shared" si="8"/>
        <v>1.1722007096887352</v>
      </c>
      <c r="N19" s="13" t="s">
        <v>45</v>
      </c>
      <c r="O19" s="15">
        <v>1.1446759259259261E-2</v>
      </c>
      <c r="P19" s="6">
        <f>O19/P16</f>
        <v>3.0524691358024695E-3</v>
      </c>
      <c r="Q19" s="6">
        <f>O19/(P16+Q16*0.007)</f>
        <v>2.8159309370871487E-3</v>
      </c>
      <c r="R19" s="7">
        <f t="shared" si="9"/>
        <v>1.0655318232014437</v>
      </c>
      <c r="T19" t="s">
        <v>49</v>
      </c>
      <c r="U19" s="5">
        <v>1.1458333333333334E-2</v>
      </c>
      <c r="V19" s="6">
        <f>U19/V16</f>
        <v>2.923044217687075E-3</v>
      </c>
      <c r="W19" s="6">
        <f>U19/(V16+W16*0.007)</f>
        <v>2.7281746031746035E-3</v>
      </c>
      <c r="X19" s="7">
        <f t="shared" si="10"/>
        <v>1.032325338894682</v>
      </c>
      <c r="Z19"/>
    </row>
    <row r="20" spans="2:26" x14ac:dyDescent="0.3">
      <c r="B20" s="9" t="s">
        <v>0</v>
      </c>
      <c r="C20" s="10">
        <v>9.3749999999999997E-3</v>
      </c>
      <c r="D20" s="7">
        <f>C20/D17</f>
        <v>2.5233644859813085</v>
      </c>
      <c r="E20" s="7">
        <f>C20/E17</f>
        <v>2.6558411214953273</v>
      </c>
      <c r="F20" s="7"/>
      <c r="H20" s="9" t="s">
        <v>0</v>
      </c>
      <c r="I20" s="10">
        <v>9.3749999999999997E-3</v>
      </c>
      <c r="J20" s="7">
        <f>I20/J17</f>
        <v>2.9872340425531911</v>
      </c>
      <c r="K20" s="7">
        <f>I20/K17</f>
        <v>3.1078723404255317</v>
      </c>
      <c r="L20" s="7"/>
      <c r="N20" s="9" t="s">
        <v>0</v>
      </c>
      <c r="O20" s="10">
        <v>9.3749999999999997E-3</v>
      </c>
      <c r="P20" s="7">
        <f>O20/P17</f>
        <v>3.1444099378881987</v>
      </c>
      <c r="Q20" s="7">
        <f>O20/Q17</f>
        <v>3.4085403726708075</v>
      </c>
      <c r="R20" s="7"/>
      <c r="T20" s="9" t="s">
        <v>0</v>
      </c>
      <c r="U20" s="10">
        <v>9.3749999999999997E-3</v>
      </c>
      <c r="V20" s="7">
        <f>U20/V17</f>
        <v>3.3109489051094885</v>
      </c>
      <c r="W20" s="7">
        <f>U20/W17</f>
        <v>3.547445255474452</v>
      </c>
      <c r="X20" s="7"/>
    </row>
    <row r="22" spans="2:26" x14ac:dyDescent="0.3">
      <c r="B22" s="2" t="s">
        <v>14</v>
      </c>
      <c r="D22">
        <v>3.04</v>
      </c>
      <c r="E22">
        <v>35</v>
      </c>
      <c r="F22" s="4">
        <v>3.4722222222222224E-2</v>
      </c>
      <c r="H22" s="2" t="s">
        <v>15</v>
      </c>
      <c r="J22">
        <v>2.8</v>
      </c>
      <c r="K22">
        <v>20</v>
      </c>
      <c r="L22" s="4">
        <v>3.4722222222222224E-2</v>
      </c>
      <c r="N22" s="2" t="s">
        <v>16</v>
      </c>
      <c r="P22">
        <v>2.2400000000000002</v>
      </c>
      <c r="Q22">
        <v>25</v>
      </c>
      <c r="R22" s="4">
        <v>3.4722222222222224E-2</v>
      </c>
    </row>
    <row r="23" spans="2:26" x14ac:dyDescent="0.3">
      <c r="B23" t="s">
        <v>50</v>
      </c>
      <c r="C23" s="5">
        <v>9.9074074074074082E-3</v>
      </c>
      <c r="D23" s="6">
        <f>C23/D22</f>
        <v>3.2590155945419106E-3</v>
      </c>
      <c r="E23" s="6">
        <f>C23/(D22+E22*0.007)</f>
        <v>3.015953548678054E-3</v>
      </c>
      <c r="F23" s="7">
        <f>E23/$W$17</f>
        <v>1.141219211412192</v>
      </c>
      <c r="H23" t="s">
        <v>53</v>
      </c>
      <c r="I23" s="5">
        <v>9.5833333333333343E-3</v>
      </c>
      <c r="J23" s="6">
        <f>I23/J22</f>
        <v>3.422619047619048E-3</v>
      </c>
      <c r="K23" s="6">
        <f>I23/(J22+K22*0.007)</f>
        <v>3.2596371882086172E-3</v>
      </c>
      <c r="L23" s="7">
        <f>K23/$W$17</f>
        <v>1.2334276776403994</v>
      </c>
      <c r="N23" t="s">
        <v>56</v>
      </c>
      <c r="O23" s="5">
        <v>8.6689814814814806E-3</v>
      </c>
      <c r="P23" s="6">
        <f>O23/P22</f>
        <v>3.8700810185185179E-3</v>
      </c>
      <c r="Q23" s="6">
        <f>O23/(P22+Q22*0.007)</f>
        <v>3.5896403650026833E-3</v>
      </c>
      <c r="R23" s="7">
        <f>Q23/$W$17</f>
        <v>1.3582989527134239</v>
      </c>
    </row>
    <row r="24" spans="2:26" x14ac:dyDescent="0.3">
      <c r="B24" t="s">
        <v>51</v>
      </c>
      <c r="C24" s="5">
        <v>1.0219907407407408E-2</v>
      </c>
      <c r="D24" s="6">
        <f>C24/D22</f>
        <v>3.3618116471734894E-3</v>
      </c>
      <c r="E24" s="6">
        <f>C24/(D22+E22*0.007)</f>
        <v>3.1110829246293477E-3</v>
      </c>
      <c r="F24" s="7">
        <f t="shared" ref="F24:F25" si="11">E24/$W$17</f>
        <v>1.1772156117721559</v>
      </c>
      <c r="H24" t="s">
        <v>54</v>
      </c>
      <c r="I24" s="5">
        <v>9.7222222222222224E-3</v>
      </c>
      <c r="J24" s="6">
        <f>I24/J22</f>
        <v>3.4722222222222225E-3</v>
      </c>
      <c r="K24" s="6">
        <f>I24/(J22+K22*0.007)</f>
        <v>3.3068783068783071E-3</v>
      </c>
      <c r="L24" s="7">
        <f t="shared" ref="L24:L25" si="12">K24/$W$17</f>
        <v>1.251303441084463</v>
      </c>
      <c r="N24" t="s">
        <v>57</v>
      </c>
      <c r="O24" s="5">
        <v>8.7499999999999991E-3</v>
      </c>
      <c r="P24" s="6">
        <f>O24/P22</f>
        <v>3.9062499999999991E-3</v>
      </c>
      <c r="Q24" s="6">
        <f>O24/(P22+Q22*0.007)</f>
        <v>3.6231884057971011E-3</v>
      </c>
      <c r="R24" s="7">
        <f t="shared" ref="R24:R25" si="13">Q24/$W$17</f>
        <v>1.3709933354490635</v>
      </c>
    </row>
    <row r="25" spans="2:26" x14ac:dyDescent="0.3">
      <c r="B25" t="s">
        <v>52</v>
      </c>
      <c r="C25" s="5">
        <v>1.0243055555555556E-2</v>
      </c>
      <c r="D25" s="6">
        <f>C25/D22</f>
        <v>3.3694261695906432E-3</v>
      </c>
      <c r="E25" s="6">
        <f>C25/(D22+E22*0.007)</f>
        <v>3.1181295450701842E-3</v>
      </c>
      <c r="F25" s="7">
        <f t="shared" si="11"/>
        <v>1.17988201179882</v>
      </c>
      <c r="H25" t="s">
        <v>55</v>
      </c>
      <c r="I25" s="5">
        <v>9.7916666666666655E-3</v>
      </c>
      <c r="J25" s="6">
        <f>I25/J22</f>
        <v>3.4970238095238092E-3</v>
      </c>
      <c r="K25" s="6">
        <f>I25/(J22+K22*0.007)</f>
        <v>3.3304988662131514E-3</v>
      </c>
      <c r="L25" s="7">
        <f t="shared" si="12"/>
        <v>1.2602413228064946</v>
      </c>
      <c r="N25" t="s">
        <v>58</v>
      </c>
      <c r="O25" s="5">
        <v>8.7847222222222233E-3</v>
      </c>
      <c r="P25" s="6">
        <f>O25/P22</f>
        <v>3.921750992063492E-3</v>
      </c>
      <c r="Q25" s="6">
        <f>O25/(P22+Q22*0.007)</f>
        <v>3.6375661375661378E-3</v>
      </c>
      <c r="R25" s="7">
        <f t="shared" si="13"/>
        <v>1.3764337851929092</v>
      </c>
      <c r="Z25"/>
    </row>
    <row r="26" spans="2:26" x14ac:dyDescent="0.3">
      <c r="B26" s="9" t="s">
        <v>0</v>
      </c>
      <c r="C26" s="10">
        <v>9.3749999999999997E-3</v>
      </c>
      <c r="D26" s="7">
        <f>C26/D23</f>
        <v>2.8766355140186914</v>
      </c>
      <c r="E26" s="7">
        <f>C26/E23</f>
        <v>3.1084696261682243</v>
      </c>
      <c r="F26" s="7"/>
      <c r="H26" s="9" t="s">
        <v>0</v>
      </c>
      <c r="I26" s="10">
        <v>9.3749999999999997E-3</v>
      </c>
      <c r="J26" s="7">
        <f>I26/J23</f>
        <v>2.7391304347826084</v>
      </c>
      <c r="K26" s="7">
        <f>I26/K23</f>
        <v>2.8760869565217386</v>
      </c>
      <c r="L26" s="7"/>
      <c r="N26" s="9" t="s">
        <v>0</v>
      </c>
      <c r="O26" s="10">
        <v>9.3749999999999997E-3</v>
      </c>
      <c r="P26" s="7">
        <f>O26/P23</f>
        <v>2.4224299065420563</v>
      </c>
      <c r="Q26" s="7">
        <f>O26/Q23</f>
        <v>2.6116822429906543</v>
      </c>
      <c r="R26" s="7"/>
    </row>
    <row r="27" spans="2:26" x14ac:dyDescent="0.3">
      <c r="J27" s="17"/>
    </row>
    <row r="28" spans="2:26" x14ac:dyDescent="0.3">
      <c r="I28" s="6"/>
      <c r="J28" s="6"/>
    </row>
  </sheetData>
  <conditionalFormatting sqref="C5:C7">
    <cfRule type="cellIs" dxfId="211" priority="80" operator="lessThan">
      <formula>0.00798611111111111</formula>
    </cfRule>
    <cfRule type="cellIs" dxfId="210" priority="76" operator="greaterThan">
      <formula>0.0107638888888889</formula>
    </cfRule>
    <cfRule type="cellIs" dxfId="209" priority="77" operator="between">
      <formula>0.0104282407407407</formula>
      <formula>0.0107638888888889</formula>
    </cfRule>
    <cfRule type="cellIs" dxfId="208" priority="78" operator="between">
      <formula>0.00833333333333333</formula>
      <formula>0.0104166666666667</formula>
    </cfRule>
    <cfRule type="cellIs" dxfId="207" priority="79" operator="between">
      <formula>0.00798611111111111</formula>
      <formula>0.00832175925925926</formula>
    </cfRule>
  </conditionalFormatting>
  <conditionalFormatting sqref="C11:C13">
    <cfRule type="cellIs" dxfId="206" priority="40" operator="lessThan">
      <formula>0.00798611111111111</formula>
    </cfRule>
    <cfRule type="cellIs" dxfId="205" priority="39" operator="between">
      <formula>0.00798611111111111</formula>
      <formula>0.00832175925925926</formula>
    </cfRule>
    <cfRule type="cellIs" dxfId="204" priority="38" operator="between">
      <formula>0.00833333333333333</formula>
      <formula>0.0104166666666667</formula>
    </cfRule>
    <cfRule type="cellIs" dxfId="203" priority="37" operator="between">
      <formula>0.0104282407407407</formula>
      <formula>0.0107638888888889</formula>
    </cfRule>
    <cfRule type="cellIs" dxfId="202" priority="36" operator="greaterThan">
      <formula>0.0107638888888889</formula>
    </cfRule>
  </conditionalFormatting>
  <conditionalFormatting sqref="C17:C19">
    <cfRule type="cellIs" dxfId="201" priority="70" operator="lessThan">
      <formula>0.00798611111111111</formula>
    </cfRule>
    <cfRule type="cellIs" dxfId="200" priority="69" operator="between">
      <formula>0.00798611111111111</formula>
      <formula>0.00832175925925926</formula>
    </cfRule>
    <cfRule type="cellIs" dxfId="199" priority="68" operator="between">
      <formula>0.00833333333333333</formula>
      <formula>0.0104166666666667</formula>
    </cfRule>
    <cfRule type="cellIs" dxfId="198" priority="67" operator="between">
      <formula>0.0104282407407407</formula>
      <formula>0.0107638888888889</formula>
    </cfRule>
    <cfRule type="cellIs" dxfId="197" priority="66" operator="greaterThan">
      <formula>0.0107638888888889</formula>
    </cfRule>
  </conditionalFormatting>
  <conditionalFormatting sqref="C23:C25">
    <cfRule type="cellIs" dxfId="196" priority="16" operator="greaterThan">
      <formula>0.0107638888888889</formula>
    </cfRule>
    <cfRule type="cellIs" dxfId="195" priority="17" operator="between">
      <formula>0.0104282407407407</formula>
      <formula>0.0107638888888889</formula>
    </cfRule>
    <cfRule type="cellIs" dxfId="194" priority="18" operator="between">
      <formula>0.00833333333333333</formula>
      <formula>0.0104166666666667</formula>
    </cfRule>
    <cfRule type="cellIs" dxfId="193" priority="19" operator="between">
      <formula>0.00798611111111111</formula>
      <formula>0.00832175925925926</formula>
    </cfRule>
    <cfRule type="cellIs" dxfId="192" priority="20" operator="lessThan">
      <formula>0.00798611111111111</formula>
    </cfRule>
  </conditionalFormatting>
  <conditionalFormatting sqref="I5:I7">
    <cfRule type="cellIs" dxfId="191" priority="73" operator="between">
      <formula>0.00833333333333333</formula>
      <formula>0.0104166666666667</formula>
    </cfRule>
    <cfRule type="cellIs" dxfId="190" priority="71" operator="greaterThan">
      <formula>0.0107638888888889</formula>
    </cfRule>
    <cfRule type="cellIs" dxfId="189" priority="75" operator="lessThan">
      <formula>0.00798611111111111</formula>
    </cfRule>
    <cfRule type="cellIs" dxfId="188" priority="72" operator="between">
      <formula>0.0104282407407407</formula>
      <formula>0.0107638888888889</formula>
    </cfRule>
    <cfRule type="cellIs" dxfId="187" priority="74" operator="between">
      <formula>0.00798611111111111</formula>
      <formula>0.00832175925925926</formula>
    </cfRule>
  </conditionalFormatting>
  <conditionalFormatting sqref="I11:I13">
    <cfRule type="cellIs" dxfId="186" priority="31" operator="greaterThan">
      <formula>0.0107638888888889</formula>
    </cfRule>
    <cfRule type="cellIs" dxfId="185" priority="32" operator="between">
      <formula>0.0104282407407407</formula>
      <formula>0.0107638888888889</formula>
    </cfRule>
    <cfRule type="cellIs" dxfId="184" priority="33" operator="between">
      <formula>0.00833333333333333</formula>
      <formula>0.0104166666666667</formula>
    </cfRule>
    <cfRule type="cellIs" dxfId="183" priority="34" operator="between">
      <formula>0.00798611111111111</formula>
      <formula>0.00832175925925926</formula>
    </cfRule>
    <cfRule type="cellIs" dxfId="182" priority="35" operator="lessThan">
      <formula>0.00798611111111111</formula>
    </cfRule>
  </conditionalFormatting>
  <conditionalFormatting sqref="I17:I19">
    <cfRule type="cellIs" dxfId="181" priority="62" operator="between">
      <formula>0.0104282407407407</formula>
      <formula>0.0107638888888889</formula>
    </cfRule>
    <cfRule type="cellIs" dxfId="180" priority="63" operator="between">
      <formula>0.00833333333333333</formula>
      <formula>0.0104166666666667</formula>
    </cfRule>
    <cfRule type="cellIs" dxfId="179" priority="65" operator="lessThan">
      <formula>0.00798611111111111</formula>
    </cfRule>
    <cfRule type="cellIs" dxfId="178" priority="61" operator="greaterThan">
      <formula>0.0107638888888889</formula>
    </cfRule>
    <cfRule type="cellIs" dxfId="177" priority="64" operator="between">
      <formula>0.00798611111111111</formula>
      <formula>0.00832175925925926</formula>
    </cfRule>
  </conditionalFormatting>
  <conditionalFormatting sqref="I23:I25">
    <cfRule type="cellIs" dxfId="176" priority="11" operator="greaterThan">
      <formula>0.0107638888888889</formula>
    </cfRule>
    <cfRule type="cellIs" dxfId="175" priority="15" operator="lessThan">
      <formula>0.00798611111111111</formula>
    </cfRule>
    <cfRule type="cellIs" dxfId="174" priority="13" operator="between">
      <formula>0.00833333333333333</formula>
      <formula>0.0104166666666667</formula>
    </cfRule>
    <cfRule type="cellIs" dxfId="173" priority="12" operator="between">
      <formula>0.0104282407407407</formula>
      <formula>0.0107638888888889</formula>
    </cfRule>
    <cfRule type="cellIs" dxfId="172" priority="14" operator="between">
      <formula>0.00798611111111111</formula>
      <formula>0.00832175925925926</formula>
    </cfRule>
  </conditionalFormatting>
  <conditionalFormatting sqref="O5:O7">
    <cfRule type="cellIs" dxfId="171" priority="60" operator="lessThan">
      <formula>0.00798611111111111</formula>
    </cfRule>
    <cfRule type="cellIs" dxfId="170" priority="56" operator="greaterThan">
      <formula>0.0107638888888889</formula>
    </cfRule>
    <cfRule type="cellIs" dxfId="169" priority="57" operator="between">
      <formula>0.0104282407407407</formula>
      <formula>0.0107638888888889</formula>
    </cfRule>
    <cfRule type="cellIs" dxfId="168" priority="58" operator="between">
      <formula>0.00833333333333333</formula>
      <formula>0.0104166666666667</formula>
    </cfRule>
    <cfRule type="cellIs" dxfId="167" priority="59" operator="between">
      <formula>0.00798611111111111</formula>
      <formula>0.00832175925925926</formula>
    </cfRule>
  </conditionalFormatting>
  <conditionalFormatting sqref="O11:O13">
    <cfRule type="cellIs" dxfId="166" priority="27" operator="between">
      <formula>0.0104282407407407</formula>
      <formula>0.0107638888888889</formula>
    </cfRule>
    <cfRule type="cellIs" dxfId="165" priority="26" operator="greaterThan">
      <formula>0.0107638888888889</formula>
    </cfRule>
    <cfRule type="cellIs" dxfId="164" priority="28" operator="between">
      <formula>0.00833333333333333</formula>
      <formula>0.0104166666666667</formula>
    </cfRule>
    <cfRule type="cellIs" dxfId="163" priority="29" operator="between">
      <formula>0.00798611111111111</formula>
      <formula>0.00832175925925926</formula>
    </cfRule>
    <cfRule type="cellIs" dxfId="162" priority="30" operator="lessThan">
      <formula>0.00798611111111111</formula>
    </cfRule>
  </conditionalFormatting>
  <conditionalFormatting sqref="O17:O19">
    <cfRule type="cellIs" dxfId="161" priority="47" operator="between">
      <formula>0.0104282407407407</formula>
      <formula>0.0107638888888889</formula>
    </cfRule>
    <cfRule type="cellIs" dxfId="160" priority="48" operator="between">
      <formula>0.00833333333333333</formula>
      <formula>0.0104166666666667</formula>
    </cfRule>
    <cfRule type="cellIs" dxfId="159" priority="49" operator="between">
      <formula>0.00798611111111111</formula>
      <formula>0.00832175925925926</formula>
    </cfRule>
    <cfRule type="cellIs" dxfId="158" priority="50" operator="lessThan">
      <formula>0.00798611111111111</formula>
    </cfRule>
    <cfRule type="cellIs" dxfId="157" priority="46" operator="greaterThan">
      <formula>0.0107638888888889</formula>
    </cfRule>
  </conditionalFormatting>
  <conditionalFormatting sqref="O23:O25">
    <cfRule type="cellIs" dxfId="156" priority="6" operator="greaterThan">
      <formula>0.0107638888888889</formula>
    </cfRule>
    <cfRule type="cellIs" dxfId="155" priority="10" operator="lessThan">
      <formula>0.00798611111111111</formula>
    </cfRule>
    <cfRule type="cellIs" dxfId="154" priority="9" operator="between">
      <formula>0.00798611111111111</formula>
      <formula>0.00832175925925926</formula>
    </cfRule>
    <cfRule type="cellIs" dxfId="153" priority="8" operator="between">
      <formula>0.00833333333333333</formula>
      <formula>0.0104166666666667</formula>
    </cfRule>
    <cfRule type="cellIs" dxfId="152" priority="7" operator="between">
      <formula>0.0104282407407407</formula>
      <formula>0.0107638888888889</formula>
    </cfRule>
  </conditionalFormatting>
  <conditionalFormatting sqref="U5:U7">
    <cfRule type="cellIs" dxfId="151" priority="51" operator="greaterThan">
      <formula>0.0107638888888889</formula>
    </cfRule>
    <cfRule type="cellIs" dxfId="150" priority="52" operator="between">
      <formula>0.0104282407407407</formula>
      <formula>0.0107638888888889</formula>
    </cfRule>
    <cfRule type="cellIs" dxfId="149" priority="53" operator="between">
      <formula>0.00833333333333333</formula>
      <formula>0.0104166666666667</formula>
    </cfRule>
    <cfRule type="cellIs" dxfId="148" priority="54" operator="between">
      <formula>0.00798611111111111</formula>
      <formula>0.00832175925925926</formula>
    </cfRule>
    <cfRule type="cellIs" dxfId="147" priority="55" operator="lessThan">
      <formula>0.00798611111111111</formula>
    </cfRule>
  </conditionalFormatting>
  <conditionalFormatting sqref="U17:U19">
    <cfRule type="cellIs" dxfId="146" priority="45" operator="lessThan">
      <formula>0.00798611111111111</formula>
    </cfRule>
    <cfRule type="cellIs" dxfId="145" priority="44" operator="between">
      <formula>0.00798611111111111</formula>
      <formula>0.00832175925925926</formula>
    </cfRule>
    <cfRule type="cellIs" dxfId="144" priority="43" operator="between">
      <formula>0.00833333333333333</formula>
      <formula>0.0104166666666667</formula>
    </cfRule>
    <cfRule type="cellIs" dxfId="143" priority="42" operator="between">
      <formula>0.0104282407407407</formula>
      <formula>0.0107638888888889</formula>
    </cfRule>
    <cfRule type="cellIs" dxfId="142" priority="41" operator="greaterThan">
      <formula>0.0107638888888889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87EF8-9897-49AC-B47D-38A01C2B708D}">
  <dimension ref="B1:Z28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7" width="6.109375" customWidth="1"/>
    <col min="18" max="18" width="6.109375" style="2" customWidth="1"/>
    <col min="19" max="19" width="5.5546875" customWidth="1"/>
    <col min="20" max="20" width="20.21875" customWidth="1"/>
    <col min="21" max="21" width="6.6640625" customWidth="1"/>
    <col min="22" max="23" width="6.109375" customWidth="1"/>
    <col min="24" max="24" width="6.109375" style="2" customWidth="1"/>
    <col min="25" max="25" width="8.88671875" customWidth="1"/>
    <col min="26" max="26" width="7.77734375" style="3" bestFit="1" customWidth="1"/>
  </cols>
  <sheetData>
    <row r="1" spans="2:24" ht="9.6" customHeight="1" x14ac:dyDescent="0.3">
      <c r="C1" s="1"/>
      <c r="I1" s="1"/>
      <c r="O1" s="1"/>
      <c r="U1" s="1"/>
    </row>
    <row r="2" spans="2:24" x14ac:dyDescent="0.3">
      <c r="B2" s="11" t="s">
        <v>1</v>
      </c>
      <c r="H2" s="18" t="s">
        <v>84</v>
      </c>
      <c r="P2" s="11"/>
    </row>
    <row r="3" spans="2:24" x14ac:dyDescent="0.3">
      <c r="B3" s="11"/>
      <c r="P3" s="11"/>
    </row>
    <row r="4" spans="2:24" x14ac:dyDescent="0.3">
      <c r="B4" s="2" t="s">
        <v>3</v>
      </c>
      <c r="D4">
        <v>2.69</v>
      </c>
      <c r="E4">
        <v>11</v>
      </c>
      <c r="F4" s="4">
        <v>2.7777777777777776E-2</v>
      </c>
      <c r="H4" s="2" t="s">
        <v>4</v>
      </c>
      <c r="J4">
        <v>2.83</v>
      </c>
      <c r="K4">
        <v>9</v>
      </c>
      <c r="L4" s="4">
        <v>2.7777777777777776E-2</v>
      </c>
      <c r="N4" s="2" t="s">
        <v>5</v>
      </c>
      <c r="P4">
        <v>3.58</v>
      </c>
      <c r="Q4">
        <v>13</v>
      </c>
      <c r="R4" s="4">
        <v>2.7777777777777776E-2</v>
      </c>
      <c r="T4" s="14" t="s">
        <v>108</v>
      </c>
      <c r="V4">
        <v>3.81</v>
      </c>
      <c r="W4">
        <v>15</v>
      </c>
      <c r="X4" s="4">
        <v>2.7777777777777776E-2</v>
      </c>
    </row>
    <row r="5" spans="2:24" x14ac:dyDescent="0.3">
      <c r="B5" t="s">
        <v>85</v>
      </c>
      <c r="C5" s="5">
        <v>8.3449074074074068E-3</v>
      </c>
      <c r="D5" s="6">
        <f>C5/D4</f>
        <v>3.102196062233237E-3</v>
      </c>
      <c r="E5" s="6">
        <f>C5/(D4+E4*0.007)</f>
        <v>3.0158682354200967E-3</v>
      </c>
      <c r="F5" s="7">
        <f>E5/$W$17</f>
        <v>1.3429911667377732</v>
      </c>
      <c r="H5" t="s">
        <v>74</v>
      </c>
      <c r="I5" s="5">
        <v>8.8541666666666664E-3</v>
      </c>
      <c r="J5" s="6">
        <f>I5/J4</f>
        <v>3.1286808009422847E-3</v>
      </c>
      <c r="K5" s="6">
        <f>I5/(J4+K4*0.007)</f>
        <v>3.0605484502822904E-3</v>
      </c>
      <c r="L5" s="7">
        <f>K5/$W$17</f>
        <v>1.3628876374068617</v>
      </c>
      <c r="N5" t="s">
        <v>2</v>
      </c>
      <c r="O5" s="5">
        <v>1.0162037037037037E-2</v>
      </c>
      <c r="P5" s="6">
        <f>O5/P4</f>
        <v>2.8385578315745915E-3</v>
      </c>
      <c r="Q5" s="6">
        <f>O5/(P4+Q4*0.007)</f>
        <v>2.7681931454745399E-3</v>
      </c>
      <c r="R5" s="7">
        <f>Q5/$W$17</f>
        <v>1.2326993926770495</v>
      </c>
      <c r="T5" s="13" t="s">
        <v>100</v>
      </c>
      <c r="U5" s="5">
        <v>1.0127314814814815E-2</v>
      </c>
      <c r="V5" s="6">
        <f>U5/V4</f>
        <v>2.6580878779041508E-3</v>
      </c>
      <c r="W5" s="6">
        <f>U5/(V4+W4*0.007)</f>
        <v>2.5867981647036565E-3</v>
      </c>
      <c r="X5" s="7">
        <f>W5/$W$17</f>
        <v>1.1519227015720648</v>
      </c>
    </row>
    <row r="6" spans="2:24" x14ac:dyDescent="0.3">
      <c r="B6" t="s">
        <v>86</v>
      </c>
      <c r="C6" s="5">
        <v>8.9930555555555562E-3</v>
      </c>
      <c r="D6" s="6">
        <f>C6/D4</f>
        <v>3.3431433292028089E-3</v>
      </c>
      <c r="E6" s="6">
        <f>C6/(D4+E4*0.007)</f>
        <v>3.2501104284624344E-3</v>
      </c>
      <c r="F6" s="7">
        <f t="shared" ref="F6:F7" si="0">E6/$W$17</f>
        <v>1.4473011602708041</v>
      </c>
      <c r="H6" t="s">
        <v>73</v>
      </c>
      <c r="I6" s="5">
        <v>9.0856481481481483E-3</v>
      </c>
      <c r="J6" s="6">
        <f>I6/J4</f>
        <v>3.2104763774375082E-3</v>
      </c>
      <c r="K6" s="6">
        <f>I6/(J4+K4*0.007)</f>
        <v>3.1405627888517621E-3</v>
      </c>
      <c r="L6" s="7">
        <f t="shared" ref="L6:L7" si="1">K6/$W$17</f>
        <v>1.3985186867508319</v>
      </c>
      <c r="N6" t="s">
        <v>23</v>
      </c>
      <c r="O6" s="5">
        <v>1.0231481481481482E-2</v>
      </c>
      <c r="P6" s="6">
        <f>O6/P4</f>
        <v>2.8579557210842129E-3</v>
      </c>
      <c r="Q6" s="6">
        <f>O6/(P4+Q4*0.007)</f>
        <v>2.7871101829151407E-3</v>
      </c>
      <c r="R6" s="7">
        <f t="shared" ref="R6:R7" si="2">Q6/$W$17</f>
        <v>1.2411233065222231</v>
      </c>
      <c r="T6" s="13" t="s">
        <v>101</v>
      </c>
      <c r="U6" s="5">
        <v>1.0393518518518519E-2</v>
      </c>
      <c r="V6" s="6">
        <f>U6/V4</f>
        <v>2.7279576164090601E-3</v>
      </c>
      <c r="W6" s="6">
        <f>U6/(V4+W4*0.007)</f>
        <v>2.6547940021758669E-3</v>
      </c>
      <c r="X6" s="7">
        <f t="shared" ref="X6:X7" si="3">W6/$W$17</f>
        <v>1.1822018125848164</v>
      </c>
    </row>
    <row r="7" spans="2:24" x14ac:dyDescent="0.3">
      <c r="B7" t="s">
        <v>87</v>
      </c>
      <c r="C7" s="5">
        <v>9.0509259259259258E-3</v>
      </c>
      <c r="D7" s="6">
        <f>C7/D4</f>
        <v>3.3646564780393778E-3</v>
      </c>
      <c r="E7" s="6">
        <f>C7/(D4+E4*0.007)</f>
        <v>3.2710249099840716E-3</v>
      </c>
      <c r="F7" s="7">
        <f t="shared" si="0"/>
        <v>1.456614552550539</v>
      </c>
      <c r="H7" t="s">
        <v>75</v>
      </c>
      <c r="I7" s="5">
        <v>9.2013888888888892E-3</v>
      </c>
      <c r="J7" s="6">
        <f>I7/J4</f>
        <v>3.2513741656851197E-3</v>
      </c>
      <c r="K7" s="6">
        <f>I7/(J4+K4*0.007)</f>
        <v>3.1805699581364979E-3</v>
      </c>
      <c r="L7" s="7">
        <f t="shared" si="1"/>
        <v>1.416334211422817</v>
      </c>
      <c r="N7" t="s">
        <v>99</v>
      </c>
      <c r="O7" s="5">
        <v>1.0902777777777779E-2</v>
      </c>
      <c r="P7" s="6">
        <f>O7/P4</f>
        <v>3.0454686530105527E-3</v>
      </c>
      <c r="Q7" s="6">
        <f>O7/(P4+Q4*0.007)</f>
        <v>2.9699748781742787E-3</v>
      </c>
      <c r="R7" s="7">
        <f t="shared" si="2"/>
        <v>1.3225544736922332</v>
      </c>
      <c r="T7" s="13" t="s">
        <v>102</v>
      </c>
      <c r="U7" s="5">
        <v>1.0451388888888889E-2</v>
      </c>
      <c r="V7" s="6">
        <f>U7/V4</f>
        <v>2.7431466899970835E-3</v>
      </c>
      <c r="W7" s="6">
        <f>U7/(V4+W4*0.007)</f>
        <v>2.6695757059741732E-3</v>
      </c>
      <c r="X7" s="7">
        <f t="shared" si="3"/>
        <v>1.1887842280223708</v>
      </c>
    </row>
    <row r="8" spans="2:24" x14ac:dyDescent="0.3">
      <c r="B8" s="9" t="s">
        <v>0</v>
      </c>
      <c r="C8" s="10">
        <v>9.3749999999999997E-3</v>
      </c>
      <c r="D8" s="7">
        <f>C8/D5</f>
        <v>3.0220527045769763</v>
      </c>
      <c r="E8" s="7">
        <f>C8/E5</f>
        <v>3.1085575589459085</v>
      </c>
      <c r="F8" s="7"/>
      <c r="H8" s="9" t="s">
        <v>0</v>
      </c>
      <c r="I8" s="10">
        <v>9.3749999999999997E-3</v>
      </c>
      <c r="J8" s="7">
        <f>I8/J5</f>
        <v>2.9964705882352942</v>
      </c>
      <c r="K8" s="7">
        <f>I8/K5</f>
        <v>3.0631764705882354</v>
      </c>
      <c r="L8" s="7"/>
      <c r="N8" s="9" t="s">
        <v>0</v>
      </c>
      <c r="O8" s="10">
        <v>9.3749999999999997E-3</v>
      </c>
      <c r="P8" s="7">
        <f>O8/P5</f>
        <v>3.3027334851936216</v>
      </c>
      <c r="Q8" s="7">
        <f>O8/Q5</f>
        <v>3.3866856492027337</v>
      </c>
      <c r="R8" s="7"/>
      <c r="T8" s="9" t="s">
        <v>0</v>
      </c>
      <c r="U8" s="10">
        <v>9.3749999999999997E-3</v>
      </c>
      <c r="V8" s="7">
        <f>U8/V5</f>
        <v>3.5269714285714286</v>
      </c>
      <c r="W8" s="7">
        <f>U8/W5</f>
        <v>3.6241714285714282</v>
      </c>
      <c r="X8" s="7"/>
    </row>
    <row r="9" spans="2:24" x14ac:dyDescent="0.3">
      <c r="C9" s="1"/>
      <c r="I9" s="1"/>
      <c r="O9" s="1"/>
      <c r="U9" s="1"/>
    </row>
    <row r="10" spans="2:24" x14ac:dyDescent="0.3">
      <c r="B10" s="2" t="s">
        <v>7</v>
      </c>
      <c r="D10">
        <v>3.02</v>
      </c>
      <c r="E10">
        <v>11</v>
      </c>
      <c r="F10" s="4">
        <v>2.7777777777777776E-2</v>
      </c>
      <c r="H10" s="2" t="s">
        <v>8</v>
      </c>
      <c r="J10">
        <v>2.62</v>
      </c>
      <c r="K10">
        <v>9</v>
      </c>
      <c r="L10" s="4">
        <v>2.7777777777777776E-2</v>
      </c>
      <c r="N10" s="2" t="s">
        <v>9</v>
      </c>
      <c r="P10">
        <v>2.48</v>
      </c>
      <c r="Q10">
        <v>7</v>
      </c>
      <c r="R10" s="4">
        <v>2.7777777777777776E-2</v>
      </c>
      <c r="U10" s="1"/>
    </row>
    <row r="11" spans="2:24" x14ac:dyDescent="0.3">
      <c r="B11" t="s">
        <v>88</v>
      </c>
      <c r="C11" s="5">
        <v>9.7106481481481488E-3</v>
      </c>
      <c r="D11" s="6">
        <f>C11/D10</f>
        <v>3.2154464066715726E-3</v>
      </c>
      <c r="E11" s="6">
        <f>C11/(D10+E10*0.007)</f>
        <v>3.135501500855069E-3</v>
      </c>
      <c r="F11" s="7">
        <f>E11/$W$17</f>
        <v>1.3962648531807695</v>
      </c>
      <c r="H11" t="s">
        <v>31</v>
      </c>
      <c r="I11" s="5">
        <v>9.5601851851851855E-3</v>
      </c>
      <c r="J11" s="6">
        <f>I11/J10</f>
        <v>3.6489256432004524E-3</v>
      </c>
      <c r="K11" s="6">
        <f>I11/(J10+K10*0.007)</f>
        <v>3.5632445714443477E-3</v>
      </c>
      <c r="L11" s="7">
        <f>K11/$W$17</f>
        <v>1.5867423941714403</v>
      </c>
      <c r="N11" t="s">
        <v>81</v>
      </c>
      <c r="O11" s="5">
        <v>1.0648148148148148E-2</v>
      </c>
      <c r="P11" s="6">
        <f>O11/P10</f>
        <v>4.2936081242532856E-3</v>
      </c>
      <c r="Q11" s="6">
        <f>O11/(P10+Q10*0.007)</f>
        <v>4.2104184057525302E-3</v>
      </c>
      <c r="R11" s="7">
        <f>Q11/$W$17</f>
        <v>1.8749342762344294</v>
      </c>
      <c r="U11" s="1"/>
    </row>
    <row r="12" spans="2:24" x14ac:dyDescent="0.3">
      <c r="B12" t="s">
        <v>28</v>
      </c>
      <c r="C12" s="5">
        <v>9.8495370370370369E-3</v>
      </c>
      <c r="D12" s="6">
        <f>C12/D10</f>
        <v>3.2614361049791512E-3</v>
      </c>
      <c r="E12" s="6">
        <f>C12/(D10+E10*0.007)</f>
        <v>3.1803477678518039E-3</v>
      </c>
      <c r="F12" s="7">
        <f t="shared" ref="F12:F13" si="4">E12/$W$17</f>
        <v>1.4162352682441415</v>
      </c>
      <c r="H12" t="s">
        <v>32</v>
      </c>
      <c r="I12" s="5">
        <v>9.6412037037037039E-3</v>
      </c>
      <c r="J12" s="6">
        <f>I12/J10</f>
        <v>3.6798487418716426E-3</v>
      </c>
      <c r="K12" s="6">
        <f>I12/(J10+K10*0.007)</f>
        <v>3.5934415593379438E-3</v>
      </c>
      <c r="L12" s="7">
        <f t="shared" ref="L12:L13" si="5">K12/$W$17</f>
        <v>1.6001893636135711</v>
      </c>
      <c r="N12" t="s">
        <v>35</v>
      </c>
      <c r="O12" s="5">
        <v>1.0775462962962962E-2</v>
      </c>
      <c r="P12" s="6">
        <f>O12/P10</f>
        <v>4.3449447431302265E-3</v>
      </c>
      <c r="Q12" s="6">
        <f>O12/(P10+Q10*0.007)</f>
        <v>4.2607603649517448E-3</v>
      </c>
      <c r="R12" s="7">
        <f t="shared" ref="R12:R13" si="6">Q12/$W$17</f>
        <v>1.897351968667667</v>
      </c>
      <c r="U12" s="1"/>
    </row>
    <row r="13" spans="2:24" x14ac:dyDescent="0.3">
      <c r="B13" t="s">
        <v>89</v>
      </c>
      <c r="C13" s="5">
        <v>1.0752314814814815E-2</v>
      </c>
      <c r="D13" s="6">
        <f>C13/D10</f>
        <v>3.5603691439784154E-3</v>
      </c>
      <c r="E13" s="6">
        <f>C13/(D10+E10*0.007)</f>
        <v>3.471848503330583E-3</v>
      </c>
      <c r="F13" s="7">
        <f t="shared" si="4"/>
        <v>1.5460429661560606</v>
      </c>
      <c r="H13" t="s">
        <v>90</v>
      </c>
      <c r="I13" s="5">
        <v>9.8842592592592593E-3</v>
      </c>
      <c r="J13" s="6">
        <f>I13/J10</f>
        <v>3.7726180378852133E-3</v>
      </c>
      <c r="K13" s="6">
        <f>I13/(J10+K10*0.007)</f>
        <v>3.6840325230187323E-3</v>
      </c>
      <c r="L13" s="7">
        <f t="shared" si="5"/>
        <v>1.6405302719399635</v>
      </c>
      <c r="N13" t="s">
        <v>34</v>
      </c>
      <c r="O13" s="5">
        <v>1.1215277777777777E-2</v>
      </c>
      <c r="P13" s="6">
        <f>O13/P10</f>
        <v>4.5222894265232972E-3</v>
      </c>
      <c r="Q13" s="6">
        <f>O13/(P10+Q10*0.007)</f>
        <v>4.4346689512763061E-3</v>
      </c>
      <c r="R13" s="7">
        <f t="shared" si="6"/>
        <v>1.9747949061643066</v>
      </c>
      <c r="U13" s="1"/>
    </row>
    <row r="14" spans="2:24" x14ac:dyDescent="0.3">
      <c r="B14" s="9" t="s">
        <v>0</v>
      </c>
      <c r="C14" s="10">
        <v>9.3749999999999997E-3</v>
      </c>
      <c r="D14" s="7">
        <f>C14/D11</f>
        <v>2.9156138259833129</v>
      </c>
      <c r="E14" s="7">
        <f>C14/E11</f>
        <v>2.9899523241954706</v>
      </c>
      <c r="F14" s="7"/>
      <c r="H14" s="9" t="s">
        <v>0</v>
      </c>
      <c r="I14" s="10">
        <v>9.3749999999999997E-3</v>
      </c>
      <c r="J14" s="7">
        <f>I14/J11</f>
        <v>2.5692493946731232</v>
      </c>
      <c r="K14" s="7">
        <f>I14/K11</f>
        <v>2.6310290556900728</v>
      </c>
      <c r="L14" s="7"/>
      <c r="N14" s="9" t="s">
        <v>0</v>
      </c>
      <c r="O14" s="10">
        <v>9.3749999999999997E-3</v>
      </c>
      <c r="P14" s="7">
        <f>O14/P11</f>
        <v>2.1834782608695651</v>
      </c>
      <c r="Q14" s="7">
        <f>O14/Q11</f>
        <v>2.226619565217391</v>
      </c>
      <c r="R14" s="7"/>
      <c r="U14" s="1"/>
    </row>
    <row r="15" spans="2:24" x14ac:dyDescent="0.3">
      <c r="C15" s="1"/>
      <c r="I15" s="1"/>
      <c r="O15" s="1"/>
      <c r="U15" s="1"/>
    </row>
    <row r="16" spans="2:24" x14ac:dyDescent="0.3">
      <c r="B16" s="2" t="s">
        <v>11</v>
      </c>
      <c r="D16" s="20">
        <v>3.05</v>
      </c>
      <c r="E16">
        <v>11</v>
      </c>
      <c r="F16" s="4">
        <v>3.4722222222222224E-2</v>
      </c>
      <c r="H16" s="2" t="s">
        <v>12</v>
      </c>
      <c r="J16">
        <v>3.38</v>
      </c>
      <c r="K16">
        <v>13</v>
      </c>
      <c r="L16" s="4">
        <v>3.4722222222222224E-2</v>
      </c>
      <c r="N16" s="16" t="s">
        <v>13</v>
      </c>
      <c r="O16" s="19"/>
      <c r="P16">
        <v>4</v>
      </c>
      <c r="Q16">
        <v>17</v>
      </c>
      <c r="R16" s="4">
        <v>3.4722222222222224E-2</v>
      </c>
      <c r="T16" s="2" t="s">
        <v>10</v>
      </c>
      <c r="V16">
        <v>4.1500000000000004</v>
      </c>
      <c r="W16">
        <v>19</v>
      </c>
      <c r="X16" s="4">
        <v>3.4722222222222224E-2</v>
      </c>
    </row>
    <row r="17" spans="2:26" x14ac:dyDescent="0.3">
      <c r="B17" t="s">
        <v>91</v>
      </c>
      <c r="C17" s="5">
        <v>8.9930555555555562E-3</v>
      </c>
      <c r="D17" s="6">
        <f>C17/D16</f>
        <v>2.9485428051001824E-3</v>
      </c>
      <c r="E17" s="6">
        <f>C17/(D16+E16*0.007)</f>
        <v>2.8759371779838684E-3</v>
      </c>
      <c r="F17" s="7">
        <f>E17/$W$17</f>
        <v>1.2806787049789943</v>
      </c>
      <c r="H17" t="s">
        <v>66</v>
      </c>
      <c r="I17" s="5">
        <v>9.4907407407407406E-3</v>
      </c>
      <c r="J17" s="6">
        <f>I17/J16</f>
        <v>2.8079114617576158E-3</v>
      </c>
      <c r="K17" s="6">
        <f>I17/(J16+K16*0.007)</f>
        <v>2.7342958054568539E-3</v>
      </c>
      <c r="L17" s="7">
        <f>K17/$W$17</f>
        <v>1.2176046257091162</v>
      </c>
      <c r="N17" s="19" t="s">
        <v>103</v>
      </c>
      <c r="O17" s="15">
        <v>9.2939814814814812E-3</v>
      </c>
      <c r="P17" s="6">
        <f>O17/P16</f>
        <v>2.3234953703703703E-3</v>
      </c>
      <c r="Q17" s="6">
        <f>O17/(P16+Q16*0.007)</f>
        <v>2.2563684101678761E-3</v>
      </c>
      <c r="R17" s="7">
        <f>Q17/$W$17</f>
        <v>1.0047795882367208</v>
      </c>
      <c r="T17" t="s">
        <v>105</v>
      </c>
      <c r="U17" s="5">
        <v>9.618055555555555E-3</v>
      </c>
      <c r="V17" s="6">
        <f>U17/V16</f>
        <v>2.3176037483266395E-3</v>
      </c>
      <c r="W17" s="6">
        <f>U17/(V16+W16*0.007)</f>
        <v>2.2456351985887355E-3</v>
      </c>
      <c r="X17" s="8">
        <f>W17/$W$17</f>
        <v>1</v>
      </c>
    </row>
    <row r="18" spans="2:26" x14ac:dyDescent="0.3">
      <c r="B18" t="s">
        <v>39</v>
      </c>
      <c r="C18" s="5">
        <v>9.0856481481481483E-3</v>
      </c>
      <c r="D18" s="6">
        <f>C18/D16</f>
        <v>2.9789010321797211E-3</v>
      </c>
      <c r="E18" s="6">
        <f>C18/(D16+E16*0.007)</f>
        <v>2.9055478567790692E-3</v>
      </c>
      <c r="F18" s="7">
        <f t="shared" ref="F18:F19" si="7">E18/$W$17</f>
        <v>1.2938645861113391</v>
      </c>
      <c r="H18" t="s">
        <v>93</v>
      </c>
      <c r="I18" s="5">
        <v>9.6296296296296303E-3</v>
      </c>
      <c r="J18" s="6">
        <f>I18/J16</f>
        <v>2.8490028490028491E-3</v>
      </c>
      <c r="K18" s="6">
        <f>I18/(J16+K16*0.007)</f>
        <v>2.7743098904147593E-3</v>
      </c>
      <c r="L18" s="7">
        <f t="shared" ref="L18:L19" si="8">K18/$W$17</f>
        <v>1.2354232299877861</v>
      </c>
      <c r="N18" s="19" t="s">
        <v>104</v>
      </c>
      <c r="O18" s="15">
        <v>9.3865740740740732E-3</v>
      </c>
      <c r="P18" s="6">
        <f>O18/P16</f>
        <v>2.3466435185185183E-3</v>
      </c>
      <c r="Q18" s="6">
        <f>O18/(P16+Q16*0.007)</f>
        <v>2.2788477965705448E-3</v>
      </c>
      <c r="R18" s="7">
        <f t="shared" ref="R18:R19" si="9">Q18/$W$17</f>
        <v>1.0147898456537738</v>
      </c>
      <c r="T18" t="s">
        <v>106</v>
      </c>
      <c r="U18" s="5">
        <v>9.8263888888888897E-3</v>
      </c>
      <c r="V18" s="6">
        <f>U18/V16</f>
        <v>2.3678045515394914E-3</v>
      </c>
      <c r="W18" s="6">
        <f>U18/(V16+W16*0.007)</f>
        <v>2.2942771162476976E-3</v>
      </c>
      <c r="X18" s="7">
        <f t="shared" ref="X18:X19" si="10">W18/$W$17</f>
        <v>1.0216606498194947</v>
      </c>
    </row>
    <row r="19" spans="2:26" x14ac:dyDescent="0.3">
      <c r="B19" t="s">
        <v>92</v>
      </c>
      <c r="C19" s="5">
        <v>9.0856481481481483E-3</v>
      </c>
      <c r="D19" s="6">
        <f>C19/D16</f>
        <v>2.9789010321797211E-3</v>
      </c>
      <c r="E19" s="6">
        <f>C19/(D16+E16*0.007)</f>
        <v>2.9055478567790692E-3</v>
      </c>
      <c r="F19" s="7">
        <f t="shared" si="7"/>
        <v>1.2938645861113391</v>
      </c>
      <c r="H19" t="s">
        <v>94</v>
      </c>
      <c r="I19" s="5">
        <v>9.7685185185185184E-3</v>
      </c>
      <c r="J19" s="6">
        <f>I19/J16</f>
        <v>2.8900942362480825E-3</v>
      </c>
      <c r="K19" s="6">
        <f>I19/(J16+K16*0.007)</f>
        <v>2.8143239753726642E-3</v>
      </c>
      <c r="L19" s="7">
        <f t="shared" si="8"/>
        <v>1.2532418342664562</v>
      </c>
      <c r="N19" s="19" t="s">
        <v>43</v>
      </c>
      <c r="O19" s="15">
        <v>9.6990740740740735E-3</v>
      </c>
      <c r="P19" s="6">
        <f>O19/P16</f>
        <v>2.4247685185185184E-3</v>
      </c>
      <c r="Q19" s="6">
        <f>O19/(P16+Q16*0.007)</f>
        <v>2.3547157256795519E-3</v>
      </c>
      <c r="R19" s="7">
        <f t="shared" si="9"/>
        <v>1.0485744644363286</v>
      </c>
      <c r="T19" t="s">
        <v>107</v>
      </c>
      <c r="U19" s="5">
        <v>9.8611111111111104E-3</v>
      </c>
      <c r="V19" s="6">
        <f>U19/V16</f>
        <v>2.3761713520749662E-3</v>
      </c>
      <c r="W19" s="6">
        <f>U19/(V16+W16*0.007)</f>
        <v>2.3023841025241907E-3</v>
      </c>
      <c r="X19" s="7">
        <f t="shared" si="10"/>
        <v>1.0252707581227436</v>
      </c>
      <c r="Z19"/>
    </row>
    <row r="20" spans="2:26" x14ac:dyDescent="0.3">
      <c r="B20" s="9" t="s">
        <v>0</v>
      </c>
      <c r="C20" s="10">
        <v>9.3749999999999997E-3</v>
      </c>
      <c r="D20" s="7">
        <f>C20/D17</f>
        <v>3.1795366795366791</v>
      </c>
      <c r="E20" s="7">
        <f>C20/E17</f>
        <v>3.2598069498069493</v>
      </c>
      <c r="F20" s="7"/>
      <c r="H20" s="9" t="s">
        <v>0</v>
      </c>
      <c r="I20" s="10">
        <v>9.3749999999999997E-3</v>
      </c>
      <c r="J20" s="7">
        <f>I20/J17</f>
        <v>3.3387804878048777</v>
      </c>
      <c r="K20" s="7">
        <f>I20/K17</f>
        <v>3.4286707317073173</v>
      </c>
      <c r="L20" s="7"/>
      <c r="N20" s="9" t="s">
        <v>0</v>
      </c>
      <c r="O20" s="10">
        <v>9.3749999999999997E-3</v>
      </c>
      <c r="P20" s="7">
        <f>O20/P17</f>
        <v>4.0348692403486925</v>
      </c>
      <c r="Q20" s="7">
        <f>O20/Q17</f>
        <v>4.154906600249066</v>
      </c>
      <c r="R20" s="7"/>
      <c r="T20" s="9" t="s">
        <v>0</v>
      </c>
      <c r="U20" s="10">
        <v>9.3749999999999997E-3</v>
      </c>
      <c r="V20" s="7">
        <f>U20/V17</f>
        <v>4.0451263537906144</v>
      </c>
      <c r="W20" s="7">
        <f>U20/W17</f>
        <v>4.1747653429602893</v>
      </c>
      <c r="X20" s="7"/>
    </row>
    <row r="22" spans="2:26" x14ac:dyDescent="0.3">
      <c r="B22" s="2" t="s">
        <v>14</v>
      </c>
      <c r="D22">
        <v>3.28</v>
      </c>
      <c r="E22">
        <v>13</v>
      </c>
      <c r="F22" s="4">
        <v>3.4722222222222224E-2</v>
      </c>
      <c r="H22" s="2" t="s">
        <v>15</v>
      </c>
      <c r="J22">
        <v>3.27</v>
      </c>
      <c r="K22">
        <v>13</v>
      </c>
      <c r="L22" s="4">
        <v>3.4722222222222224E-2</v>
      </c>
      <c r="N22" s="2" t="s">
        <v>16</v>
      </c>
      <c r="P22">
        <v>2.91</v>
      </c>
      <c r="Q22">
        <v>9</v>
      </c>
      <c r="R22" s="4">
        <v>3.4722222222222224E-2</v>
      </c>
    </row>
    <row r="23" spans="2:26" x14ac:dyDescent="0.3">
      <c r="B23" t="s">
        <v>69</v>
      </c>
      <c r="C23" s="5">
        <v>8.3333333333333332E-3</v>
      </c>
      <c r="D23" s="6">
        <f>C23/D22</f>
        <v>2.540650406504065E-3</v>
      </c>
      <c r="E23" s="6">
        <f>C23/(D22+E22*0.007)</f>
        <v>2.472065658063878E-3</v>
      </c>
      <c r="F23" s="7">
        <f>E23/$W$17</f>
        <v>1.1008313637127893</v>
      </c>
      <c r="H23" t="s">
        <v>54</v>
      </c>
      <c r="I23" s="5">
        <v>9.1203703703703707E-3</v>
      </c>
      <c r="J23" s="6">
        <f>I23/J22</f>
        <v>2.7891040887982783E-3</v>
      </c>
      <c r="K23" s="6">
        <f>I23/(J22+K22*0.007)</f>
        <v>2.7135883279888039E-3</v>
      </c>
      <c r="L23" s="7">
        <f>K23/$W$17</f>
        <v>1.2083834140532499</v>
      </c>
      <c r="N23" t="s">
        <v>96</v>
      </c>
      <c r="O23" s="5">
        <v>1.1273148148148148E-2</v>
      </c>
      <c r="P23" s="6">
        <f>O23/P22</f>
        <v>3.8739340715285733E-3</v>
      </c>
      <c r="Q23" s="6">
        <f>O23/(P22+Q22*0.007)</f>
        <v>3.7918426330804398E-3</v>
      </c>
      <c r="R23" s="7">
        <f>Q23/$W$17</f>
        <v>1.6885390091246411</v>
      </c>
    </row>
    <row r="24" spans="2:26" x14ac:dyDescent="0.3">
      <c r="B24" t="s">
        <v>50</v>
      </c>
      <c r="C24" s="5">
        <v>8.9467592592592585E-3</v>
      </c>
      <c r="D24" s="6">
        <f>C24/D22</f>
        <v>2.7276705058717253E-3</v>
      </c>
      <c r="E24" s="6">
        <f>C24/(D22+E22*0.007)</f>
        <v>2.6540371578935803E-3</v>
      </c>
      <c r="F24" s="7">
        <f t="shared" ref="F24:F25" si="11">E24/$W$17</f>
        <v>1.1818647835416474</v>
      </c>
      <c r="H24" t="s">
        <v>95</v>
      </c>
      <c r="I24" s="5">
        <v>9.1550925925925931E-3</v>
      </c>
      <c r="J24" s="6">
        <f>I24/J22</f>
        <v>2.799722505379998E-3</v>
      </c>
      <c r="K24" s="6">
        <f>I24/(J22+K22*0.007)</f>
        <v>2.7239192480192184E-3</v>
      </c>
      <c r="L24" s="7">
        <f t="shared" ref="L24:L25" si="12">K24/$W$17</f>
        <v>1.212983858522996</v>
      </c>
      <c r="N24" t="s">
        <v>97</v>
      </c>
      <c r="O24" s="5">
        <v>1.2638888888888889E-2</v>
      </c>
      <c r="P24" s="6">
        <f>O24/P22</f>
        <v>4.3432607865597555E-3</v>
      </c>
      <c r="Q24" s="6">
        <f>O24/(P22+Q22*0.007)</f>
        <v>4.25122397877191E-3</v>
      </c>
      <c r="R24" s="7">
        <f t="shared" ref="R24:R25" si="13">Q24/$W$17</f>
        <v>1.8931053367187967</v>
      </c>
    </row>
    <row r="25" spans="2:26" x14ac:dyDescent="0.3">
      <c r="B25" t="s">
        <v>70</v>
      </c>
      <c r="C25" s="5">
        <v>9.3287037037037036E-3</v>
      </c>
      <c r="D25" s="6">
        <f>C25/D22</f>
        <v>2.8441169828364952E-3</v>
      </c>
      <c r="E25" s="6">
        <f>C25/(D22+E22*0.007)</f>
        <v>2.767340167221508E-3</v>
      </c>
      <c r="F25" s="7">
        <f t="shared" si="11"/>
        <v>1.2323195543784835</v>
      </c>
      <c r="H25" t="s">
        <v>53</v>
      </c>
      <c r="I25" s="5">
        <v>9.5949074074074079E-3</v>
      </c>
      <c r="J25" s="6">
        <f>I25/J22</f>
        <v>2.9342224487484427E-3</v>
      </c>
      <c r="K25" s="6">
        <f>I25/(J22+K22*0.007)</f>
        <v>2.8547775684044652E-3</v>
      </c>
      <c r="L25" s="7">
        <f t="shared" si="12"/>
        <v>1.271256155139777</v>
      </c>
      <c r="N25" t="s">
        <v>98</v>
      </c>
      <c r="O25" s="5">
        <v>1.3391203703703704E-2</v>
      </c>
      <c r="P25" s="6">
        <f>O25/P22</f>
        <v>4.6017882143311699E-3</v>
      </c>
      <c r="Q25" s="6">
        <f>O25/(P22+Q22*0.007)</f>
        <v>4.5042730251273807E-3</v>
      </c>
      <c r="R25" s="7">
        <f t="shared" si="13"/>
        <v>2.0057901781901535</v>
      </c>
      <c r="Z25"/>
    </row>
    <row r="26" spans="2:26" x14ac:dyDescent="0.3">
      <c r="B26" s="9" t="s">
        <v>0</v>
      </c>
      <c r="C26" s="10">
        <v>9.3749999999999997E-3</v>
      </c>
      <c r="D26" s="7">
        <f>C26/D23</f>
        <v>3.69</v>
      </c>
      <c r="E26" s="7">
        <f>C26/E23</f>
        <v>3.7923750000000003</v>
      </c>
      <c r="F26" s="7"/>
      <c r="H26" s="9" t="s">
        <v>0</v>
      </c>
      <c r="I26" s="10">
        <v>9.3749999999999997E-3</v>
      </c>
      <c r="J26" s="7">
        <f>I26/J23</f>
        <v>3.3612944162436547</v>
      </c>
      <c r="K26" s="7">
        <f>I26/K23</f>
        <v>3.4548350253807105</v>
      </c>
      <c r="L26" s="7"/>
      <c r="N26" s="9" t="s">
        <v>0</v>
      </c>
      <c r="O26" s="10">
        <v>9.3749999999999997E-3</v>
      </c>
      <c r="P26" s="7">
        <f>O26/P23</f>
        <v>2.4200205338809035</v>
      </c>
      <c r="Q26" s="7">
        <f>O26/Q23</f>
        <v>2.4724127310061603</v>
      </c>
      <c r="R26" s="7"/>
    </row>
    <row r="27" spans="2:26" x14ac:dyDescent="0.3">
      <c r="J27" s="17"/>
    </row>
    <row r="28" spans="2:26" x14ac:dyDescent="0.3">
      <c r="I28" s="6"/>
      <c r="J28" s="6"/>
    </row>
  </sheetData>
  <conditionalFormatting sqref="C5:C7">
    <cfRule type="cellIs" dxfId="141" priority="70" operator="lessThan">
      <formula>0.00798611111111111</formula>
    </cfRule>
    <cfRule type="cellIs" dxfId="140" priority="66" operator="greaterThan">
      <formula>0.0107638888888889</formula>
    </cfRule>
    <cfRule type="cellIs" dxfId="139" priority="67" operator="between">
      <formula>0.0104282407407407</formula>
      <formula>0.0107638888888889</formula>
    </cfRule>
    <cfRule type="cellIs" dxfId="138" priority="68" operator="between">
      <formula>0.00833333333333333</formula>
      <formula>0.0104166666666667</formula>
    </cfRule>
    <cfRule type="cellIs" dxfId="137" priority="69" operator="between">
      <formula>0.00798611111111111</formula>
      <formula>0.00832175925925926</formula>
    </cfRule>
  </conditionalFormatting>
  <conditionalFormatting sqref="C11:C13">
    <cfRule type="cellIs" dxfId="136" priority="30" operator="lessThan">
      <formula>0.00798611111111111</formula>
    </cfRule>
    <cfRule type="cellIs" dxfId="135" priority="29" operator="between">
      <formula>0.00798611111111111</formula>
      <formula>0.00832175925925926</formula>
    </cfRule>
    <cfRule type="cellIs" dxfId="134" priority="28" operator="between">
      <formula>0.00833333333333333</formula>
      <formula>0.0104166666666667</formula>
    </cfRule>
    <cfRule type="cellIs" dxfId="133" priority="27" operator="between">
      <formula>0.0104282407407407</formula>
      <formula>0.0107638888888889</formula>
    </cfRule>
    <cfRule type="cellIs" dxfId="132" priority="26" operator="greaterThan">
      <formula>0.0107638888888889</formula>
    </cfRule>
  </conditionalFormatting>
  <conditionalFormatting sqref="C17:C19">
    <cfRule type="cellIs" dxfId="131" priority="60" operator="lessThan">
      <formula>0.00798611111111111</formula>
    </cfRule>
    <cfRule type="cellIs" dxfId="130" priority="59" operator="between">
      <formula>0.00798611111111111</formula>
      <formula>0.00832175925925926</formula>
    </cfRule>
    <cfRule type="cellIs" dxfId="129" priority="58" operator="between">
      <formula>0.00833333333333333</formula>
      <formula>0.0104166666666667</formula>
    </cfRule>
    <cfRule type="cellIs" dxfId="128" priority="57" operator="between">
      <formula>0.0104282407407407</formula>
      <formula>0.0107638888888889</formula>
    </cfRule>
    <cfRule type="cellIs" dxfId="127" priority="56" operator="greaterThan">
      <formula>0.0107638888888889</formula>
    </cfRule>
  </conditionalFormatting>
  <conditionalFormatting sqref="C23:C25">
    <cfRule type="cellIs" dxfId="126" priority="11" operator="greaterThan">
      <formula>0.0107638888888889</formula>
    </cfRule>
    <cfRule type="cellIs" dxfId="125" priority="12" operator="between">
      <formula>0.0104282407407407</formula>
      <formula>0.0107638888888889</formula>
    </cfRule>
    <cfRule type="cellIs" dxfId="124" priority="13" operator="between">
      <formula>0.00833333333333333</formula>
      <formula>0.0104166666666667</formula>
    </cfRule>
    <cfRule type="cellIs" dxfId="123" priority="14" operator="between">
      <formula>0.00798611111111111</formula>
      <formula>0.00832175925925926</formula>
    </cfRule>
    <cfRule type="cellIs" dxfId="122" priority="15" operator="lessThan">
      <formula>0.00798611111111111</formula>
    </cfRule>
  </conditionalFormatting>
  <conditionalFormatting sqref="I5:I7">
    <cfRule type="cellIs" dxfId="121" priority="63" operator="between">
      <formula>0.00833333333333333</formula>
      <formula>0.0104166666666667</formula>
    </cfRule>
    <cfRule type="cellIs" dxfId="120" priority="61" operator="greaterThan">
      <formula>0.0107638888888889</formula>
    </cfRule>
    <cfRule type="cellIs" dxfId="119" priority="65" operator="lessThan">
      <formula>0.00798611111111111</formula>
    </cfRule>
    <cfRule type="cellIs" dxfId="118" priority="62" operator="between">
      <formula>0.0104282407407407</formula>
      <formula>0.0107638888888889</formula>
    </cfRule>
    <cfRule type="cellIs" dxfId="117" priority="64" operator="between">
      <formula>0.00798611111111111</formula>
      <formula>0.00832175925925926</formula>
    </cfRule>
  </conditionalFormatting>
  <conditionalFormatting sqref="I11:I13">
    <cfRule type="cellIs" dxfId="116" priority="21" operator="greaterThan">
      <formula>0.0107638888888889</formula>
    </cfRule>
    <cfRule type="cellIs" dxfId="115" priority="22" operator="between">
      <formula>0.0104282407407407</formula>
      <formula>0.0107638888888889</formula>
    </cfRule>
    <cfRule type="cellIs" dxfId="114" priority="23" operator="between">
      <formula>0.00833333333333333</formula>
      <formula>0.0104166666666667</formula>
    </cfRule>
    <cfRule type="cellIs" dxfId="113" priority="24" operator="between">
      <formula>0.00798611111111111</formula>
      <formula>0.00832175925925926</formula>
    </cfRule>
    <cfRule type="cellIs" dxfId="112" priority="25" operator="lessThan">
      <formula>0.00798611111111111</formula>
    </cfRule>
  </conditionalFormatting>
  <conditionalFormatting sqref="I17:I19">
    <cfRule type="cellIs" dxfId="111" priority="52" operator="between">
      <formula>0.0104282407407407</formula>
      <formula>0.0107638888888889</formula>
    </cfRule>
    <cfRule type="cellIs" dxfId="110" priority="53" operator="between">
      <formula>0.00833333333333333</formula>
      <formula>0.0104166666666667</formula>
    </cfRule>
    <cfRule type="cellIs" dxfId="109" priority="55" operator="lessThan">
      <formula>0.00798611111111111</formula>
    </cfRule>
    <cfRule type="cellIs" dxfId="108" priority="51" operator="greaterThan">
      <formula>0.0107638888888889</formula>
    </cfRule>
    <cfRule type="cellIs" dxfId="107" priority="54" operator="between">
      <formula>0.00798611111111111</formula>
      <formula>0.00832175925925926</formula>
    </cfRule>
  </conditionalFormatting>
  <conditionalFormatting sqref="I23:I25">
    <cfRule type="cellIs" dxfId="106" priority="6" operator="greaterThan">
      <formula>0.0107638888888889</formula>
    </cfRule>
    <cfRule type="cellIs" dxfId="105" priority="10" operator="lessThan">
      <formula>0.00798611111111111</formula>
    </cfRule>
    <cfRule type="cellIs" dxfId="104" priority="8" operator="between">
      <formula>0.00833333333333333</formula>
      <formula>0.0104166666666667</formula>
    </cfRule>
    <cfRule type="cellIs" dxfId="103" priority="7" operator="between">
      <formula>0.0104282407407407</formula>
      <formula>0.0107638888888889</formula>
    </cfRule>
    <cfRule type="cellIs" dxfId="102" priority="9" operator="between">
      <formula>0.00798611111111111</formula>
      <formula>0.00832175925925926</formula>
    </cfRule>
  </conditionalFormatting>
  <conditionalFormatting sqref="O5:O7">
    <cfRule type="cellIs" dxfId="101" priority="50" operator="lessThan">
      <formula>0.00798611111111111</formula>
    </cfRule>
    <cfRule type="cellIs" dxfId="100" priority="46" operator="greaterThan">
      <formula>0.0107638888888889</formula>
    </cfRule>
    <cfRule type="cellIs" dxfId="99" priority="47" operator="between">
      <formula>0.0104282407407407</formula>
      <formula>0.0107638888888889</formula>
    </cfRule>
    <cfRule type="cellIs" dxfId="98" priority="48" operator="between">
      <formula>0.00833333333333333</formula>
      <formula>0.0104166666666667</formula>
    </cfRule>
    <cfRule type="cellIs" dxfId="97" priority="49" operator="between">
      <formula>0.00798611111111111</formula>
      <formula>0.00832175925925926</formula>
    </cfRule>
  </conditionalFormatting>
  <conditionalFormatting sqref="O11:O13">
    <cfRule type="cellIs" dxfId="96" priority="17" operator="between">
      <formula>0.0104282407407407</formula>
      <formula>0.0107638888888889</formula>
    </cfRule>
    <cfRule type="cellIs" dxfId="95" priority="16" operator="greaterThan">
      <formula>0.0107638888888889</formula>
    </cfRule>
    <cfRule type="cellIs" dxfId="94" priority="18" operator="between">
      <formula>0.00833333333333333</formula>
      <formula>0.0104166666666667</formula>
    </cfRule>
    <cfRule type="cellIs" dxfId="93" priority="19" operator="between">
      <formula>0.00798611111111111</formula>
      <formula>0.00832175925925926</formula>
    </cfRule>
    <cfRule type="cellIs" dxfId="92" priority="20" operator="lessThan">
      <formula>0.00798611111111111</formula>
    </cfRule>
  </conditionalFormatting>
  <conditionalFormatting sqref="O17:O19">
    <cfRule type="cellIs" dxfId="91" priority="37" operator="between">
      <formula>0.0104282407407407</formula>
      <formula>0.0107638888888889</formula>
    </cfRule>
    <cfRule type="cellIs" dxfId="90" priority="38" operator="between">
      <formula>0.00833333333333333</formula>
      <formula>0.0104166666666667</formula>
    </cfRule>
    <cfRule type="cellIs" dxfId="89" priority="39" operator="between">
      <formula>0.00798611111111111</formula>
      <formula>0.00832175925925926</formula>
    </cfRule>
    <cfRule type="cellIs" dxfId="88" priority="40" operator="lessThan">
      <formula>0.00798611111111111</formula>
    </cfRule>
    <cfRule type="cellIs" dxfId="87" priority="36" operator="greaterThan">
      <formula>0.0107638888888889</formula>
    </cfRule>
  </conditionalFormatting>
  <conditionalFormatting sqref="O23:O25">
    <cfRule type="cellIs" dxfId="86" priority="1" operator="greaterThan">
      <formula>0.0107638888888889</formula>
    </cfRule>
    <cfRule type="cellIs" dxfId="85" priority="5" operator="lessThan">
      <formula>0.00798611111111111</formula>
    </cfRule>
    <cfRule type="cellIs" dxfId="84" priority="4" operator="between">
      <formula>0.00798611111111111</formula>
      <formula>0.00832175925925926</formula>
    </cfRule>
    <cfRule type="cellIs" dxfId="83" priority="3" operator="between">
      <formula>0.00833333333333333</formula>
      <formula>0.0104166666666667</formula>
    </cfRule>
    <cfRule type="cellIs" dxfId="82" priority="2" operator="between">
      <formula>0.0104282407407407</formula>
      <formula>0.0107638888888889</formula>
    </cfRule>
  </conditionalFormatting>
  <conditionalFormatting sqref="U5:U7">
    <cfRule type="cellIs" dxfId="81" priority="41" operator="greaterThan">
      <formula>0.0107638888888889</formula>
    </cfRule>
    <cfRule type="cellIs" dxfId="80" priority="42" operator="between">
      <formula>0.0104282407407407</formula>
      <formula>0.0107638888888889</formula>
    </cfRule>
    <cfRule type="cellIs" dxfId="79" priority="43" operator="between">
      <formula>0.00833333333333333</formula>
      <formula>0.0104166666666667</formula>
    </cfRule>
    <cfRule type="cellIs" dxfId="78" priority="44" operator="between">
      <formula>0.00798611111111111</formula>
      <formula>0.00832175925925926</formula>
    </cfRule>
    <cfRule type="cellIs" dxfId="77" priority="45" operator="lessThan">
      <formula>0.00798611111111111</formula>
    </cfRule>
  </conditionalFormatting>
  <conditionalFormatting sqref="U17:U19">
    <cfRule type="cellIs" dxfId="76" priority="35" operator="lessThan">
      <formula>0.00798611111111111</formula>
    </cfRule>
    <cfRule type="cellIs" dxfId="75" priority="34" operator="between">
      <formula>0.00798611111111111</formula>
      <formula>0.00832175925925926</formula>
    </cfRule>
    <cfRule type="cellIs" dxfId="74" priority="33" operator="between">
      <formula>0.00833333333333333</formula>
      <formula>0.0104166666666667</formula>
    </cfRule>
    <cfRule type="cellIs" dxfId="73" priority="32" operator="between">
      <formula>0.0104282407407407</formula>
      <formula>0.0107638888888889</formula>
    </cfRule>
    <cfRule type="cellIs" dxfId="72" priority="31" operator="greaterThan">
      <formula>0.0107638888888889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1FAB-29B3-4736-9F94-F1D1436086BA}">
  <dimension ref="B1:Z28"/>
  <sheetViews>
    <sheetView workbookViewId="0">
      <selection activeCell="B33" sqref="B33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5" width="6.109375" customWidth="1"/>
    <col min="6" max="6" width="6.109375" style="2" customWidth="1"/>
    <col min="7" max="7" width="5.5546875" customWidth="1"/>
    <col min="8" max="8" width="20.21875" customWidth="1"/>
    <col min="9" max="9" width="6.6640625" customWidth="1"/>
    <col min="10" max="11" width="6.109375" customWidth="1"/>
    <col min="12" max="12" width="6.109375" style="2" customWidth="1"/>
    <col min="13" max="13" width="5.5546875" customWidth="1"/>
    <col min="14" max="14" width="20.21875" customWidth="1"/>
    <col min="15" max="15" width="6.6640625" customWidth="1"/>
    <col min="16" max="17" width="6.109375" customWidth="1"/>
    <col min="18" max="18" width="6.109375" style="2" customWidth="1"/>
    <col min="19" max="19" width="5.5546875" customWidth="1"/>
    <col min="20" max="20" width="20.21875" customWidth="1"/>
    <col min="21" max="21" width="6.6640625" customWidth="1"/>
    <col min="22" max="23" width="6.109375" customWidth="1"/>
    <col min="24" max="24" width="6.109375" style="2" customWidth="1"/>
    <col min="25" max="25" width="8.88671875" customWidth="1"/>
    <col min="26" max="26" width="7.77734375" style="3" bestFit="1" customWidth="1"/>
  </cols>
  <sheetData>
    <row r="1" spans="2:24" ht="9.6" customHeight="1" x14ac:dyDescent="0.3">
      <c r="C1" s="1"/>
      <c r="I1" s="1"/>
      <c r="O1" s="1"/>
      <c r="U1" s="1"/>
    </row>
    <row r="2" spans="2:24" x14ac:dyDescent="0.3">
      <c r="B2" s="11" t="s">
        <v>1</v>
      </c>
      <c r="H2" s="18" t="s">
        <v>111</v>
      </c>
      <c r="P2" s="11"/>
    </row>
    <row r="3" spans="2:24" x14ac:dyDescent="0.3">
      <c r="B3" s="11"/>
      <c r="P3" s="11"/>
    </row>
    <row r="4" spans="2:24" x14ac:dyDescent="0.3">
      <c r="B4" s="2" t="s">
        <v>3</v>
      </c>
      <c r="D4">
        <v>2.2999999999999998</v>
      </c>
      <c r="E4">
        <v>10</v>
      </c>
      <c r="F4" s="4">
        <v>2.7777777777777776E-2</v>
      </c>
      <c r="H4" s="2" t="s">
        <v>4</v>
      </c>
      <c r="J4">
        <v>2.6</v>
      </c>
      <c r="K4">
        <v>15</v>
      </c>
      <c r="L4" s="4">
        <v>2.7777777777777776E-2</v>
      </c>
      <c r="N4" s="2" t="s">
        <v>5</v>
      </c>
      <c r="P4">
        <v>3</v>
      </c>
      <c r="Q4">
        <v>20</v>
      </c>
      <c r="R4" s="4">
        <v>2.7777777777777776E-2</v>
      </c>
      <c r="T4" s="16" t="s">
        <v>6</v>
      </c>
      <c r="V4">
        <v>3.1</v>
      </c>
      <c r="W4">
        <v>20</v>
      </c>
      <c r="X4" s="4">
        <v>2.7777777777777776E-2</v>
      </c>
    </row>
    <row r="5" spans="2:24" x14ac:dyDescent="0.3">
      <c r="B5" t="s">
        <v>118</v>
      </c>
      <c r="C5" s="5">
        <v>7.5462962962962966E-3</v>
      </c>
      <c r="D5" s="6">
        <f>C5/D4</f>
        <v>3.280998389694042E-3</v>
      </c>
      <c r="E5" s="6">
        <f>C5/(D4+E4*0.007)</f>
        <v>3.1840912642600414E-3</v>
      </c>
      <c r="F5" s="7">
        <f>E5/$W$17</f>
        <v>1.3903979929296388</v>
      </c>
      <c r="H5" t="s">
        <v>121</v>
      </c>
      <c r="I5" s="5">
        <v>8.8773148148148153E-3</v>
      </c>
      <c r="J5" s="6">
        <f>I5/J4</f>
        <v>3.414351851851852E-3</v>
      </c>
      <c r="K5" s="6">
        <f>I5/(J4+K4*0.007)</f>
        <v>3.2818169370849594E-3</v>
      </c>
      <c r="L5" s="7">
        <f>K5/$W$17</f>
        <v>1.4330718888944398</v>
      </c>
      <c r="N5" t="s">
        <v>148</v>
      </c>
      <c r="O5" s="5">
        <v>8.9930555555555562E-3</v>
      </c>
      <c r="P5" s="6">
        <f>O5/P4</f>
        <v>2.9976851851851853E-3</v>
      </c>
      <c r="Q5" s="6">
        <f>O5/(P4+Q4*0.007)</f>
        <v>2.864030431705591E-3</v>
      </c>
      <c r="R5" s="7">
        <f>Q5/$W$17</f>
        <v>1.2506369426751593</v>
      </c>
      <c r="T5" t="s">
        <v>151</v>
      </c>
      <c r="U5" s="5">
        <v>8.5995370370370375E-3</v>
      </c>
      <c r="V5" s="6">
        <f>U5/V4</f>
        <v>2.7740442054958185E-3</v>
      </c>
      <c r="W5" s="6">
        <f>U5/(V4+W4*0.007)</f>
        <v>2.6541780978509375E-3</v>
      </c>
      <c r="X5" s="7">
        <f>W5/$W$17</f>
        <v>1.1590006673340008</v>
      </c>
    </row>
    <row r="6" spans="2:24" x14ac:dyDescent="0.3">
      <c r="B6" t="s">
        <v>119</v>
      </c>
      <c r="C6" s="5">
        <v>7.6967592592592591E-3</v>
      </c>
      <c r="D6" s="6">
        <f>C6/D4</f>
        <v>3.3464170692431563E-3</v>
      </c>
      <c r="E6" s="6">
        <f>C6/(D4+E4*0.007)</f>
        <v>3.2475777465228945E-3</v>
      </c>
      <c r="F6" s="7">
        <f t="shared" ref="F6:F7" si="0">E6/$W$17</f>
        <v>1.4181206522978675</v>
      </c>
      <c r="H6" t="s">
        <v>122</v>
      </c>
      <c r="I6" s="5">
        <v>8.9351851851851849E-3</v>
      </c>
      <c r="J6" s="6">
        <f>I6/J4</f>
        <v>3.4366096866096864E-3</v>
      </c>
      <c r="K6" s="6">
        <f>I6/(J4+K4*0.007)</f>
        <v>3.303210789347573E-3</v>
      </c>
      <c r="L6" s="7">
        <f t="shared" ref="L6:L7" si="1">K6/$W$17</f>
        <v>1.4424139481440776</v>
      </c>
      <c r="N6" t="s">
        <v>149</v>
      </c>
      <c r="O6" s="5">
        <v>9.2824074074074076E-3</v>
      </c>
      <c r="P6" s="6">
        <f>O6/P4</f>
        <v>3.0941358024691359E-3</v>
      </c>
      <c r="Q6" s="6">
        <f>O6/(P4+Q4*0.007)</f>
        <v>2.9561807029959896E-3</v>
      </c>
      <c r="R6" s="7">
        <f t="shared" ref="R6:R7" si="2">Q6/$W$17</f>
        <v>1.2908762265450164</v>
      </c>
      <c r="T6" t="s">
        <v>152</v>
      </c>
      <c r="U6" s="5">
        <v>8.7037037037037031E-3</v>
      </c>
      <c r="V6" s="6">
        <f>U6/V4</f>
        <v>2.8076463560334527E-3</v>
      </c>
      <c r="W6" s="6">
        <f>U6/(V4+W4*0.007)</f>
        <v>2.6863283036122538E-3</v>
      </c>
      <c r="X6" s="7">
        <f t="shared" ref="X6:X7" si="3">W6/$W$17</f>
        <v>1.1730397063730396</v>
      </c>
    </row>
    <row r="7" spans="2:24" x14ac:dyDescent="0.3">
      <c r="B7" t="s">
        <v>120</v>
      </c>
      <c r="C7" s="5">
        <v>7.8009259259259256E-3</v>
      </c>
      <c r="D7" s="6">
        <f>C7/D4</f>
        <v>3.3917069243156201E-3</v>
      </c>
      <c r="E7" s="6">
        <f>C7/(D4+E4*0.007)</f>
        <v>3.2915299265510239E-3</v>
      </c>
      <c r="F7" s="7">
        <f t="shared" si="0"/>
        <v>1.4373132626297185</v>
      </c>
      <c r="H7" t="s">
        <v>123</v>
      </c>
      <c r="I7" s="5">
        <v>9.0856481481481483E-3</v>
      </c>
      <c r="J7" s="6">
        <f>I7/J4</f>
        <v>3.4944800569800569E-3</v>
      </c>
      <c r="K7" s="6">
        <f>I7/(J4+K4*0.007)</f>
        <v>3.3588348052303691E-3</v>
      </c>
      <c r="L7" s="7">
        <f t="shared" si="1"/>
        <v>1.4667033021931359</v>
      </c>
      <c r="N7" t="s">
        <v>150</v>
      </c>
      <c r="O7" s="5">
        <v>9.4097222222222221E-3</v>
      </c>
      <c r="P7" s="6">
        <f>O7/P4</f>
        <v>3.1365740740740742E-3</v>
      </c>
      <c r="Q7" s="6">
        <f>O7/(P4+Q4*0.007)</f>
        <v>2.9967268223637651E-3</v>
      </c>
      <c r="R7" s="7">
        <f t="shared" si="2"/>
        <v>1.3085815114477535</v>
      </c>
      <c r="T7" t="s">
        <v>153</v>
      </c>
      <c r="U7" s="5">
        <v>9.0624999999999994E-3</v>
      </c>
      <c r="V7" s="6">
        <f>U7/V4</f>
        <v>2.9233870967741932E-3</v>
      </c>
      <c r="W7" s="6">
        <f>U7/(V4+W4*0.007)</f>
        <v>2.7970679012345673E-3</v>
      </c>
      <c r="X7" s="7">
        <f t="shared" si="3"/>
        <v>1.2213963963963961</v>
      </c>
    </row>
    <row r="8" spans="2:24" x14ac:dyDescent="0.3">
      <c r="B8" s="9" t="s">
        <v>0</v>
      </c>
      <c r="C8" s="10">
        <v>9.3749999999999997E-3</v>
      </c>
      <c r="D8" s="7">
        <f>C8/D5</f>
        <v>2.8573619631901837</v>
      </c>
      <c r="E8" s="7">
        <f>C8/E5</f>
        <v>2.9443251533742325</v>
      </c>
      <c r="F8" s="7"/>
      <c r="H8" s="9" t="s">
        <v>0</v>
      </c>
      <c r="I8" s="10">
        <v>9.3749999999999997E-3</v>
      </c>
      <c r="J8" s="7">
        <f>I8/J5</f>
        <v>2.7457627118644066</v>
      </c>
      <c r="K8" s="7">
        <f>I8/K5</f>
        <v>2.8566492829204693</v>
      </c>
      <c r="L8" s="7"/>
      <c r="N8" s="9" t="s">
        <v>0</v>
      </c>
      <c r="O8" s="10">
        <v>9.3749999999999997E-3</v>
      </c>
      <c r="P8" s="7">
        <f>O8/P5</f>
        <v>3.1274131274131274</v>
      </c>
      <c r="Q8" s="7">
        <f>O8/Q5</f>
        <v>3.2733590733590732</v>
      </c>
      <c r="R8" s="7"/>
      <c r="T8" s="9" t="s">
        <v>0</v>
      </c>
      <c r="U8" s="10">
        <v>9.3749999999999997E-3</v>
      </c>
      <c r="V8" s="7">
        <f>U8/V5</f>
        <v>3.3795423956931359</v>
      </c>
      <c r="W8" s="7">
        <f>U8/W5</f>
        <v>3.532166890982503</v>
      </c>
      <c r="X8" s="7"/>
    </row>
    <row r="9" spans="2:24" x14ac:dyDescent="0.3">
      <c r="C9" s="1"/>
      <c r="I9" s="1"/>
      <c r="O9" s="1"/>
      <c r="U9" s="1"/>
    </row>
    <row r="10" spans="2:24" x14ac:dyDescent="0.3">
      <c r="B10" s="2" t="s">
        <v>7</v>
      </c>
      <c r="D10">
        <v>2.6</v>
      </c>
      <c r="E10">
        <v>15</v>
      </c>
      <c r="F10" s="4">
        <v>2.7777777777777776E-2</v>
      </c>
      <c r="H10" s="2" t="s">
        <v>8</v>
      </c>
      <c r="J10">
        <v>2.2999999999999998</v>
      </c>
      <c r="K10">
        <v>15</v>
      </c>
      <c r="L10" s="4">
        <v>2.7777777777777776E-2</v>
      </c>
      <c r="N10" s="2" t="s">
        <v>112</v>
      </c>
      <c r="P10">
        <v>2.2000000000000002</v>
      </c>
      <c r="Q10">
        <v>10</v>
      </c>
      <c r="R10" s="4">
        <v>2.7777777777777776E-2</v>
      </c>
      <c r="T10" s="2" t="s">
        <v>113</v>
      </c>
      <c r="U10" s="1"/>
    </row>
    <row r="11" spans="2:24" x14ac:dyDescent="0.3">
      <c r="B11" t="s">
        <v>124</v>
      </c>
      <c r="C11" s="5">
        <v>8.6921296296296295E-3</v>
      </c>
      <c r="D11" s="6">
        <f>C11/D10</f>
        <v>3.3431267806267803E-3</v>
      </c>
      <c r="E11" s="6">
        <f>C11/(D10+E10*0.007)</f>
        <v>3.2133566098445951E-3</v>
      </c>
      <c r="F11" s="7">
        <f>E11/$W$17</f>
        <v>1.4031772992955989</v>
      </c>
      <c r="H11" t="s">
        <v>127</v>
      </c>
      <c r="I11" s="5">
        <v>8.7847222222222215E-3</v>
      </c>
      <c r="J11" s="6">
        <f>I11/J10</f>
        <v>3.8194444444444443E-3</v>
      </c>
      <c r="K11" s="6">
        <f>I11/(J10+K10*0.007)</f>
        <v>3.6526911526911527E-3</v>
      </c>
      <c r="L11" s="7">
        <f>K11/$W$17</f>
        <v>1.5950216328594709</v>
      </c>
      <c r="N11" t="s">
        <v>130</v>
      </c>
      <c r="O11" s="5">
        <v>8.726851851851852E-3</v>
      </c>
      <c r="P11" s="6">
        <f>O11/P10</f>
        <v>3.9667508417508416E-3</v>
      </c>
      <c r="Q11" s="6">
        <f>O11/(P10+Q10*0.007)</f>
        <v>3.8444281285690976E-3</v>
      </c>
      <c r="R11" s="7">
        <f>Q11/$W$17</f>
        <v>1.6787474699368972</v>
      </c>
      <c r="T11" s="9" t="s">
        <v>114</v>
      </c>
      <c r="U11" s="1"/>
    </row>
    <row r="12" spans="2:24" x14ac:dyDescent="0.3">
      <c r="B12" t="s">
        <v>125</v>
      </c>
      <c r="C12" s="5">
        <v>8.7847222222222215E-3</v>
      </c>
      <c r="D12" s="6">
        <f>C12/D10</f>
        <v>3.3787393162393159E-3</v>
      </c>
      <c r="E12" s="6">
        <f>C12/(D10+E10*0.007)</f>
        <v>3.2475867734647768E-3</v>
      </c>
      <c r="F12" s="7">
        <f t="shared" ref="F12:F13" si="4">E12/$W$17</f>
        <v>1.4181245940950191</v>
      </c>
      <c r="H12" t="s">
        <v>128</v>
      </c>
      <c r="I12" s="5">
        <v>9.1666666666666667E-3</v>
      </c>
      <c r="J12" s="6">
        <f>I12/J10</f>
        <v>3.9855072463768123E-3</v>
      </c>
      <c r="K12" s="6">
        <f>I12/(J10+K10*0.007)</f>
        <v>3.811503811503812E-3</v>
      </c>
      <c r="L12" s="7">
        <f t="shared" ref="L12:L13" si="5">K12/$W$17</f>
        <v>1.664370399505535</v>
      </c>
      <c r="N12" t="s">
        <v>131</v>
      </c>
      <c r="O12" s="5">
        <v>9.9189814814814817E-3</v>
      </c>
      <c r="P12" s="6">
        <f>O12/P10</f>
        <v>4.5086279461279462E-3</v>
      </c>
      <c r="Q12" s="6">
        <f>O12/(P10+Q10*0.007)</f>
        <v>4.3695953662914013E-3</v>
      </c>
      <c r="R12" s="7">
        <f t="shared" ref="R12:R13" si="6">Q12/$W$17</f>
        <v>1.9080723895701868</v>
      </c>
      <c r="U12" s="1"/>
    </row>
    <row r="13" spans="2:24" x14ac:dyDescent="0.3">
      <c r="B13" t="s">
        <v>126</v>
      </c>
      <c r="C13" s="5">
        <v>9.2129629629629627E-3</v>
      </c>
      <c r="D13" s="6">
        <f>C13/D10</f>
        <v>3.5434472934472933E-3</v>
      </c>
      <c r="E13" s="6">
        <f>C13/(D10+E10*0.007)</f>
        <v>3.4059012802081191E-3</v>
      </c>
      <c r="F13" s="7">
        <f t="shared" si="4"/>
        <v>1.4872558325423388</v>
      </c>
      <c r="H13" t="s">
        <v>129</v>
      </c>
      <c r="I13" s="5">
        <v>9.2013888888888892E-3</v>
      </c>
      <c r="J13" s="6">
        <f>I13/J10</f>
        <v>4.0006038647342999E-3</v>
      </c>
      <c r="K13" s="6">
        <f>I13/(J10+K10*0.007)</f>
        <v>3.8259413259413263E-3</v>
      </c>
      <c r="L13" s="7">
        <f t="shared" si="5"/>
        <v>1.6706748328369951</v>
      </c>
      <c r="N13" t="s">
        <v>132</v>
      </c>
      <c r="O13" s="5">
        <v>1.0138888888888888E-2</v>
      </c>
      <c r="P13" s="6">
        <f>O13/P10</f>
        <v>4.6085858585858579E-3</v>
      </c>
      <c r="Q13" s="6">
        <f>O13/(P10+Q10*0.007)</f>
        <v>4.4664708761625056E-3</v>
      </c>
      <c r="R13" s="7">
        <f t="shared" si="6"/>
        <v>1.9503750446481722</v>
      </c>
      <c r="U13" s="1"/>
    </row>
    <row r="14" spans="2:24" x14ac:dyDescent="0.3">
      <c r="B14" s="9" t="s">
        <v>0</v>
      </c>
      <c r="C14" s="10">
        <v>9.3749999999999997E-3</v>
      </c>
      <c r="D14" s="7">
        <f>C14/D11</f>
        <v>2.8042609853528631</v>
      </c>
      <c r="E14" s="7">
        <f>C14/E11</f>
        <v>2.9175099866844207</v>
      </c>
      <c r="F14" s="7"/>
      <c r="H14" s="9" t="s">
        <v>0</v>
      </c>
      <c r="I14" s="10">
        <v>9.3749999999999997E-3</v>
      </c>
      <c r="J14" s="7">
        <f>I14/J11</f>
        <v>2.4545454545454546</v>
      </c>
      <c r="K14" s="7">
        <f>I14/K11</f>
        <v>2.5666007905138337</v>
      </c>
      <c r="L14" s="7"/>
      <c r="N14" s="9" t="s">
        <v>0</v>
      </c>
      <c r="O14" s="10">
        <v>9.3749999999999997E-3</v>
      </c>
      <c r="P14" s="7">
        <f>O14/P11</f>
        <v>2.363395225464191</v>
      </c>
      <c r="Q14" s="7">
        <f>O14/Q11</f>
        <v>2.4385941644562332</v>
      </c>
      <c r="R14" s="7"/>
      <c r="U14" s="1"/>
    </row>
    <row r="15" spans="2:24" x14ac:dyDescent="0.3">
      <c r="C15" s="1"/>
      <c r="I15" s="1"/>
      <c r="O15" s="1"/>
      <c r="U15" s="1"/>
    </row>
    <row r="16" spans="2:24" x14ac:dyDescent="0.3">
      <c r="B16" s="2" t="s">
        <v>11</v>
      </c>
      <c r="D16">
        <v>2.5</v>
      </c>
      <c r="E16">
        <v>10</v>
      </c>
      <c r="F16" s="4">
        <v>3.4722222222222224E-2</v>
      </c>
      <c r="H16" s="2" t="s">
        <v>12</v>
      </c>
      <c r="J16">
        <v>3</v>
      </c>
      <c r="K16">
        <v>15</v>
      </c>
      <c r="L16" s="4">
        <v>3.4722222222222224E-2</v>
      </c>
      <c r="N16" s="16" t="s">
        <v>13</v>
      </c>
      <c r="O16" s="19"/>
      <c r="P16">
        <v>3.3</v>
      </c>
      <c r="Q16">
        <v>20</v>
      </c>
      <c r="R16" s="4">
        <v>3.4722222222222224E-2</v>
      </c>
      <c r="T16" s="2" t="s">
        <v>10</v>
      </c>
      <c r="V16">
        <v>3.6</v>
      </c>
      <c r="W16">
        <v>20</v>
      </c>
      <c r="X16" s="4">
        <v>3.4722222222222224E-2</v>
      </c>
    </row>
    <row r="17" spans="2:26" x14ac:dyDescent="0.3">
      <c r="B17" t="s">
        <v>133</v>
      </c>
      <c r="C17" s="5">
        <v>7.1875000000000003E-3</v>
      </c>
      <c r="D17" s="6">
        <f>C17/D16</f>
        <v>2.875E-3</v>
      </c>
      <c r="E17" s="6">
        <f>C17/(D16+E16*0.007)</f>
        <v>2.7966926070038915E-3</v>
      </c>
      <c r="F17" s="7">
        <f>E17/$W$17</f>
        <v>1.221232516563256</v>
      </c>
      <c r="H17" t="s">
        <v>136</v>
      </c>
      <c r="I17" s="5">
        <v>8.6226851851851846E-3</v>
      </c>
      <c r="J17" s="6">
        <f>I17/J16</f>
        <v>2.8742283950617281E-3</v>
      </c>
      <c r="K17" s="6">
        <f>I17/(J16+K16*0.007)</f>
        <v>2.777032265760124E-3</v>
      </c>
      <c r="L17" s="7">
        <f>K17/$W$17</f>
        <v>1.2126474300387344</v>
      </c>
      <c r="N17" t="s">
        <v>154</v>
      </c>
      <c r="O17" s="5">
        <v>8.3217592592592596E-3</v>
      </c>
      <c r="P17" s="6">
        <f>O17/P16</f>
        <v>2.5217452300785636E-3</v>
      </c>
      <c r="Q17" s="6">
        <f>O17/(P16+Q16*0.007)</f>
        <v>2.4191160637381569E-3</v>
      </c>
      <c r="R17" s="7">
        <f>Q17/$W$17</f>
        <v>1.0563560653676933</v>
      </c>
      <c r="T17" t="s">
        <v>157</v>
      </c>
      <c r="U17" s="5">
        <v>8.564814814814815E-3</v>
      </c>
      <c r="V17" s="6">
        <f>U17/V16</f>
        <v>2.3791152263374486E-3</v>
      </c>
      <c r="W17" s="6">
        <f>U17/(V16+W16*0.007)</f>
        <v>2.2900574371162606E-3</v>
      </c>
      <c r="X17" s="8">
        <f>W17/$W$17</f>
        <v>1</v>
      </c>
    </row>
    <row r="18" spans="2:26" x14ac:dyDescent="0.3">
      <c r="B18" t="s">
        <v>134</v>
      </c>
      <c r="C18" s="5">
        <v>7.8472222222222224E-3</v>
      </c>
      <c r="D18" s="6">
        <f>C18/D16</f>
        <v>3.138888888888889E-3</v>
      </c>
      <c r="E18" s="6">
        <f>C18/(D16+E16*0.007)</f>
        <v>3.0533938607868573E-3</v>
      </c>
      <c r="F18" s="7">
        <f t="shared" ref="F18:F19" si="7">E18/$W$17</f>
        <v>1.3333263224313809</v>
      </c>
      <c r="H18" t="s">
        <v>137</v>
      </c>
      <c r="I18" s="5">
        <v>8.9004629629629625E-3</v>
      </c>
      <c r="J18" s="6">
        <f>I18/J16</f>
        <v>2.966820987654321E-3</v>
      </c>
      <c r="K18" s="6">
        <f>I18/(J16+K16*0.007)</f>
        <v>2.8664937078785708E-3</v>
      </c>
      <c r="L18" s="7">
        <f t="shared" ref="L18:L19" si="8">K18/$W$17</f>
        <v>1.2517125821473647</v>
      </c>
      <c r="N18" t="s">
        <v>155</v>
      </c>
      <c r="O18" s="5">
        <v>8.6689814814814806E-3</v>
      </c>
      <c r="P18" s="6">
        <f>O18/P16</f>
        <v>2.6269640852974187E-3</v>
      </c>
      <c r="Q18" s="6">
        <f>O18/(P16+Q16*0.007)</f>
        <v>2.5200527562446165E-3</v>
      </c>
      <c r="R18" s="7">
        <f t="shared" ref="R18:R19" si="9">Q18/$W$17</f>
        <v>1.1004321181646761</v>
      </c>
      <c r="T18" t="s">
        <v>158</v>
      </c>
      <c r="U18" s="5">
        <v>8.8078703703703704E-3</v>
      </c>
      <c r="V18" s="6">
        <f>U18/V16</f>
        <v>2.446630658436214E-3</v>
      </c>
      <c r="W18" s="6">
        <f>U18/(V16+W16*0.007)</f>
        <v>2.355045553574965E-3</v>
      </c>
      <c r="X18" s="7">
        <f t="shared" ref="X18:X19" si="10">W18/$W$17</f>
        <v>1.0283783783783782</v>
      </c>
    </row>
    <row r="19" spans="2:26" x14ac:dyDescent="0.3">
      <c r="B19" t="s">
        <v>135</v>
      </c>
      <c r="C19" s="5">
        <v>7.858796296296296E-3</v>
      </c>
      <c r="D19" s="6">
        <f>C19/D16</f>
        <v>3.1435185185185186E-3</v>
      </c>
      <c r="E19" s="6">
        <f>C19/(D16+E16*0.007)</f>
        <v>3.0578973915549794E-3</v>
      </c>
      <c r="F19" s="7">
        <f t="shared" si="7"/>
        <v>1.3352928804290674</v>
      </c>
      <c r="H19" t="s">
        <v>138</v>
      </c>
      <c r="I19" s="5">
        <v>9.3518518518518525E-3</v>
      </c>
      <c r="J19" s="6">
        <f>I19/J16</f>
        <v>3.1172839506172843E-3</v>
      </c>
      <c r="K19" s="6">
        <f>I19/(J16+K16*0.007)</f>
        <v>3.0118685513210474E-3</v>
      </c>
      <c r="L19" s="7">
        <f t="shared" si="8"/>
        <v>1.3151934543238892</v>
      </c>
      <c r="N19" t="s">
        <v>156</v>
      </c>
      <c r="O19" s="5">
        <v>8.7384259259259255E-3</v>
      </c>
      <c r="P19" s="6">
        <f>O19/P16</f>
        <v>2.6480078563411898E-3</v>
      </c>
      <c r="Q19" s="6">
        <f>O19/(P16+Q16*0.007)</f>
        <v>2.5402400947459086E-3</v>
      </c>
      <c r="R19" s="7">
        <f t="shared" si="9"/>
        <v>1.1092473287240729</v>
      </c>
      <c r="T19" t="s">
        <v>159</v>
      </c>
      <c r="U19" s="5">
        <v>8.8425925925925929E-3</v>
      </c>
      <c r="V19" s="6">
        <f>U19/V16</f>
        <v>2.4562757201646089E-3</v>
      </c>
      <c r="W19" s="6">
        <f>U19/(V16+W16*0.007)</f>
        <v>2.3643295702119229E-3</v>
      </c>
      <c r="X19" s="7">
        <f t="shared" si="10"/>
        <v>1.0324324324324323</v>
      </c>
      <c r="Z19"/>
    </row>
    <row r="20" spans="2:26" x14ac:dyDescent="0.3">
      <c r="B20" s="9" t="s">
        <v>0</v>
      </c>
      <c r="C20" s="10">
        <v>9.3749999999999997E-3</v>
      </c>
      <c r="D20" s="7">
        <f>C20/D17</f>
        <v>3.2608695652173911</v>
      </c>
      <c r="E20" s="7">
        <f>C20/E17</f>
        <v>3.3521739130434778</v>
      </c>
      <c r="F20" s="7"/>
      <c r="H20" s="9" t="s">
        <v>0</v>
      </c>
      <c r="I20" s="10">
        <v>9.3749999999999997E-3</v>
      </c>
      <c r="J20" s="7">
        <f>I20/J17</f>
        <v>3.2617449664429534</v>
      </c>
      <c r="K20" s="7">
        <f>I20/K17</f>
        <v>3.3759060402684562</v>
      </c>
      <c r="L20" s="7"/>
      <c r="N20" s="9" t="s">
        <v>0</v>
      </c>
      <c r="O20" s="10">
        <v>9.3749999999999997E-3</v>
      </c>
      <c r="P20" s="7">
        <f>O20/P17</f>
        <v>3.7176634214186368</v>
      </c>
      <c r="Q20" s="7">
        <f>O20/Q17</f>
        <v>3.8753824756606394</v>
      </c>
      <c r="R20" s="7"/>
      <c r="T20" s="9" t="s">
        <v>0</v>
      </c>
      <c r="U20" s="10">
        <v>9.3749999999999997E-3</v>
      </c>
      <c r="V20" s="7">
        <f>U20/V17</f>
        <v>3.9405405405405403</v>
      </c>
      <c r="W20" s="7">
        <f>U20/W17</f>
        <v>4.0937837837837838</v>
      </c>
      <c r="X20" s="7"/>
    </row>
    <row r="22" spans="2:26" x14ac:dyDescent="0.3">
      <c r="B22" s="2" t="s">
        <v>14</v>
      </c>
      <c r="D22">
        <v>3.1</v>
      </c>
      <c r="E22">
        <v>15</v>
      </c>
      <c r="F22" s="4">
        <v>3.4722222222222224E-2</v>
      </c>
      <c r="H22" s="2" t="s">
        <v>15</v>
      </c>
      <c r="J22">
        <v>2.9</v>
      </c>
      <c r="K22">
        <v>15</v>
      </c>
      <c r="L22" s="4">
        <v>3.4722222222222224E-2</v>
      </c>
      <c r="N22" s="2" t="s">
        <v>115</v>
      </c>
      <c r="P22">
        <v>2.4</v>
      </c>
      <c r="Q22">
        <v>10</v>
      </c>
      <c r="R22" s="4">
        <v>3.4722222222222224E-2</v>
      </c>
      <c r="T22" s="2" t="s">
        <v>116</v>
      </c>
    </row>
    <row r="23" spans="2:26" x14ac:dyDescent="0.3">
      <c r="B23" t="s">
        <v>139</v>
      </c>
      <c r="C23" s="5">
        <v>8.7500000000000008E-3</v>
      </c>
      <c r="D23" s="6">
        <f>C23/D22</f>
        <v>2.8225806451612906E-3</v>
      </c>
      <c r="E23" s="6">
        <f>C23/(D22+E22*0.007)</f>
        <v>2.7301092043681748E-3</v>
      </c>
      <c r="F23" s="7">
        <f>E23/$W$17</f>
        <v>1.1921575241388034</v>
      </c>
      <c r="H23" t="s">
        <v>142</v>
      </c>
      <c r="I23" s="5">
        <v>8.518518518518519E-3</v>
      </c>
      <c r="J23" s="6">
        <f>I23/J22</f>
        <v>2.9374201787994896E-3</v>
      </c>
      <c r="K23" s="6">
        <f>I23/(J22+K22*0.007)</f>
        <v>2.8347815369445988E-3</v>
      </c>
      <c r="L23" s="7">
        <f>K23/$W$17</f>
        <v>1.2378648198947702</v>
      </c>
      <c r="N23" t="s">
        <v>145</v>
      </c>
      <c r="O23" s="5">
        <v>8.067129629629629E-3</v>
      </c>
      <c r="P23" s="6">
        <f>O23/P22</f>
        <v>3.361304012345679E-3</v>
      </c>
      <c r="Q23" s="6">
        <f>O23/(P22+Q22*0.007)</f>
        <v>3.266044384465437E-3</v>
      </c>
      <c r="R23" s="7">
        <f>Q23/$W$17</f>
        <v>1.4261844840792208</v>
      </c>
      <c r="T23" s="9" t="s">
        <v>117</v>
      </c>
    </row>
    <row r="24" spans="2:26" x14ac:dyDescent="0.3">
      <c r="B24" t="s">
        <v>140</v>
      </c>
      <c r="C24" s="5">
        <v>8.9467592592592585E-3</v>
      </c>
      <c r="D24" s="6">
        <f>C24/D22</f>
        <v>2.8860513739545992E-3</v>
      </c>
      <c r="E24" s="6">
        <f>C24/(D22+E22*0.007)</f>
        <v>2.7915005489108449E-3</v>
      </c>
      <c r="F24" s="7">
        <f t="shared" ref="F24:F25" si="11">E24/$W$17</f>
        <v>1.2189652991525064</v>
      </c>
      <c r="H24" t="s">
        <v>143</v>
      </c>
      <c r="I24" s="5">
        <v>8.86574074074074E-3</v>
      </c>
      <c r="J24" s="6">
        <f>I24/J22</f>
        <v>3.0571519795657724E-3</v>
      </c>
      <c r="K24" s="6">
        <f>I24/(J22+K22*0.007)</f>
        <v>2.9503296974178837E-3</v>
      </c>
      <c r="L24" s="7">
        <f t="shared" ref="L24:L25" si="12">K24/$W$17</f>
        <v>1.288321266357872</v>
      </c>
      <c r="N24" t="s">
        <v>146</v>
      </c>
      <c r="O24" s="5">
        <v>8.3333333333333332E-3</v>
      </c>
      <c r="P24" s="6">
        <f>O24/P22</f>
        <v>3.4722222222222225E-3</v>
      </c>
      <c r="Q24" s="6">
        <f>O24/(P22+Q22*0.007)</f>
        <v>3.3738191632928477E-3</v>
      </c>
      <c r="R24" s="7">
        <f t="shared" ref="R24:R25" si="13">Q24/$W$17</f>
        <v>1.4732465258781049</v>
      </c>
    </row>
    <row r="25" spans="2:26" x14ac:dyDescent="0.3">
      <c r="B25" t="s">
        <v>141</v>
      </c>
      <c r="C25" s="5">
        <v>9.3749999999999997E-3</v>
      </c>
      <c r="D25" s="6">
        <f>C25/D22</f>
        <v>3.0241935483870967E-3</v>
      </c>
      <c r="E25" s="6">
        <f>C25/(D22+E22*0.007)</f>
        <v>2.9251170046801869E-3</v>
      </c>
      <c r="F25" s="7">
        <f t="shared" si="11"/>
        <v>1.2773116330058607</v>
      </c>
      <c r="H25" t="s">
        <v>144</v>
      </c>
      <c r="I25" s="5">
        <v>8.9583333333333338E-3</v>
      </c>
      <c r="J25" s="6">
        <f>I25/J22</f>
        <v>3.0890804597701153E-3</v>
      </c>
      <c r="K25" s="6">
        <f>I25/(J22+K22*0.007)</f>
        <v>2.9811425402107602E-3</v>
      </c>
      <c r="L25" s="7">
        <f t="shared" si="12"/>
        <v>1.3017763187480327</v>
      </c>
      <c r="N25" t="s">
        <v>147</v>
      </c>
      <c r="O25" s="5">
        <v>8.4606481481481477E-3</v>
      </c>
      <c r="P25" s="6">
        <f>O25/P22</f>
        <v>3.525270061728395E-3</v>
      </c>
      <c r="Q25" s="6">
        <f>O25/(P22+Q22*0.007)</f>
        <v>3.4253636227320442E-3</v>
      </c>
      <c r="R25" s="7">
        <f t="shared" si="13"/>
        <v>1.4957544589123539</v>
      </c>
      <c r="Z25"/>
    </row>
    <row r="26" spans="2:26" x14ac:dyDescent="0.3">
      <c r="B26" s="9" t="s">
        <v>0</v>
      </c>
      <c r="C26" s="10">
        <v>9.3749999999999997E-3</v>
      </c>
      <c r="D26" s="7">
        <f>C26/D23</f>
        <v>3.3214285714285712</v>
      </c>
      <c r="E26" s="7">
        <f>C26/E23</f>
        <v>3.433928571428571</v>
      </c>
      <c r="F26" s="7"/>
      <c r="H26" s="9" t="s">
        <v>0</v>
      </c>
      <c r="I26" s="10">
        <v>9.3749999999999997E-3</v>
      </c>
      <c r="J26" s="7">
        <f>I26/J23</f>
        <v>3.1915760869565211</v>
      </c>
      <c r="K26" s="7">
        <f>I26/K23</f>
        <v>3.3071331521739125</v>
      </c>
      <c r="L26" s="7"/>
      <c r="N26" s="9" t="s">
        <v>0</v>
      </c>
      <c r="O26" s="10">
        <v>9.3749999999999997E-3</v>
      </c>
      <c r="P26" s="7">
        <f>O26/P23</f>
        <v>2.7890961262553802</v>
      </c>
      <c r="Q26" s="7">
        <f>O26/Q23</f>
        <v>2.8704447632711623</v>
      </c>
      <c r="R26" s="7"/>
    </row>
    <row r="27" spans="2:26" x14ac:dyDescent="0.3">
      <c r="J27" s="17"/>
    </row>
    <row r="28" spans="2:26" x14ac:dyDescent="0.3">
      <c r="I28" s="6"/>
      <c r="J28" s="6"/>
    </row>
  </sheetData>
  <conditionalFormatting sqref="C5:C7">
    <cfRule type="cellIs" dxfId="71" priority="69" operator="between">
      <formula>0.00798611111111111</formula>
      <formula>0.00832175925925926</formula>
    </cfRule>
    <cfRule type="cellIs" dxfId="70" priority="68" operator="between">
      <formula>0.00833333333333333</formula>
      <formula>0.0104166666666667</formula>
    </cfRule>
    <cfRule type="cellIs" dxfId="69" priority="67" operator="between">
      <formula>0.0104282407407407</formula>
      <formula>0.0107638888888889</formula>
    </cfRule>
    <cfRule type="cellIs" dxfId="68" priority="66" operator="greaterThan">
      <formula>0.0107638888888889</formula>
    </cfRule>
    <cfRule type="cellIs" dxfId="67" priority="70" operator="lessThan">
      <formula>0.00798611111111111</formula>
    </cfRule>
  </conditionalFormatting>
  <conditionalFormatting sqref="C11:C13">
    <cfRule type="cellIs" dxfId="66" priority="26" operator="greaterThan">
      <formula>0.0107638888888889</formula>
    </cfRule>
    <cfRule type="cellIs" dxfId="65" priority="27" operator="between">
      <formula>0.0104282407407407</formula>
      <formula>0.0107638888888889</formula>
    </cfRule>
    <cfRule type="cellIs" dxfId="64" priority="28" operator="between">
      <formula>0.00833333333333333</formula>
      <formula>0.0104166666666667</formula>
    </cfRule>
    <cfRule type="cellIs" dxfId="63" priority="29" operator="between">
      <formula>0.00798611111111111</formula>
      <formula>0.00832175925925926</formula>
    </cfRule>
    <cfRule type="cellIs" dxfId="62" priority="30" operator="lessThan">
      <formula>0.00798611111111111</formula>
    </cfRule>
  </conditionalFormatting>
  <conditionalFormatting sqref="C17:C19">
    <cfRule type="cellIs" dxfId="61" priority="21" operator="greaterThan">
      <formula>0.0107638888888889</formula>
    </cfRule>
    <cfRule type="cellIs" dxfId="60" priority="22" operator="between">
      <formula>0.0104282407407407</formula>
      <formula>0.0107638888888889</formula>
    </cfRule>
    <cfRule type="cellIs" dxfId="59" priority="23" operator="between">
      <formula>0.00833333333333333</formula>
      <formula>0.0104166666666667</formula>
    </cfRule>
    <cfRule type="cellIs" dxfId="58" priority="24" operator="between">
      <formula>0.00798611111111111</formula>
      <formula>0.00832175925925926</formula>
    </cfRule>
    <cfRule type="cellIs" dxfId="57" priority="25" operator="lessThan">
      <formula>0.00798611111111111</formula>
    </cfRule>
  </conditionalFormatting>
  <conditionalFormatting sqref="C23:C25">
    <cfRule type="cellIs" dxfId="56" priority="17" operator="between">
      <formula>0.0104282407407407</formula>
      <formula>0.0107638888888889</formula>
    </cfRule>
    <cfRule type="cellIs" dxfId="55" priority="16" operator="greaterThan">
      <formula>0.0107638888888889</formula>
    </cfRule>
    <cfRule type="cellIs" dxfId="54" priority="18" operator="between">
      <formula>0.00833333333333333</formula>
      <formula>0.0104166666666667</formula>
    </cfRule>
    <cfRule type="cellIs" dxfId="53" priority="19" operator="between">
      <formula>0.00798611111111111</formula>
      <formula>0.00832175925925926</formula>
    </cfRule>
    <cfRule type="cellIs" dxfId="52" priority="20" operator="lessThan">
      <formula>0.00798611111111111</formula>
    </cfRule>
  </conditionalFormatting>
  <conditionalFormatting sqref="I5:I7">
    <cfRule type="cellIs" dxfId="51" priority="62" operator="between">
      <formula>0.0104282407407407</formula>
      <formula>0.0107638888888889</formula>
    </cfRule>
    <cfRule type="cellIs" dxfId="50" priority="65" operator="lessThan">
      <formula>0.00798611111111111</formula>
    </cfRule>
    <cfRule type="cellIs" dxfId="49" priority="64" operator="between">
      <formula>0.00798611111111111</formula>
      <formula>0.00832175925925926</formula>
    </cfRule>
    <cfRule type="cellIs" dxfId="48" priority="63" operator="between">
      <formula>0.00833333333333333</formula>
      <formula>0.0104166666666667</formula>
    </cfRule>
    <cfRule type="cellIs" dxfId="47" priority="61" operator="greaterThan">
      <formula>0.0107638888888889</formula>
    </cfRule>
  </conditionalFormatting>
  <conditionalFormatting sqref="I11:I13">
    <cfRule type="cellIs" dxfId="46" priority="31" operator="greaterThan">
      <formula>0.0107638888888889</formula>
    </cfRule>
    <cfRule type="cellIs" dxfId="45" priority="32" operator="between">
      <formula>0.0104282407407407</formula>
      <formula>0.0107638888888889</formula>
    </cfRule>
    <cfRule type="cellIs" dxfId="44" priority="33" operator="between">
      <formula>0.00833333333333333</formula>
      <formula>0.0104166666666667</formula>
    </cfRule>
    <cfRule type="cellIs" dxfId="43" priority="34" operator="between">
      <formula>0.00798611111111111</formula>
      <formula>0.00832175925925926</formula>
    </cfRule>
    <cfRule type="cellIs" dxfId="42" priority="35" operator="lessThan">
      <formula>0.00798611111111111</formula>
    </cfRule>
  </conditionalFormatting>
  <conditionalFormatting sqref="I17:I19">
    <cfRule type="cellIs" dxfId="41" priority="9" operator="between">
      <formula>0.00798611111111111</formula>
      <formula>0.00832175925925926</formula>
    </cfRule>
    <cfRule type="cellIs" dxfId="40" priority="6" operator="greaterThan">
      <formula>0.0107638888888889</formula>
    </cfRule>
    <cfRule type="cellIs" dxfId="39" priority="7" operator="between">
      <formula>0.0104282407407407</formula>
      <formula>0.0107638888888889</formula>
    </cfRule>
    <cfRule type="cellIs" dxfId="38" priority="8" operator="between">
      <formula>0.00833333333333333</formula>
      <formula>0.0104166666666667</formula>
    </cfRule>
    <cfRule type="cellIs" dxfId="37" priority="10" operator="lessThan">
      <formula>0.00798611111111111</formula>
    </cfRule>
  </conditionalFormatting>
  <conditionalFormatting sqref="I23:I25">
    <cfRule type="cellIs" dxfId="36" priority="15" operator="lessThan">
      <formula>0.00798611111111111</formula>
    </cfRule>
    <cfRule type="cellIs" dxfId="35" priority="14" operator="between">
      <formula>0.00798611111111111</formula>
      <formula>0.00832175925925926</formula>
    </cfRule>
    <cfRule type="cellIs" dxfId="34" priority="13" operator="between">
      <formula>0.00833333333333333</formula>
      <formula>0.0104166666666667</formula>
    </cfRule>
    <cfRule type="cellIs" dxfId="33" priority="12" operator="between">
      <formula>0.0104282407407407</formula>
      <formula>0.0107638888888889</formula>
    </cfRule>
    <cfRule type="cellIs" dxfId="32" priority="11" operator="greaterThan">
      <formula>0.0107638888888889</formula>
    </cfRule>
  </conditionalFormatting>
  <conditionalFormatting sqref="O5:O7">
    <cfRule type="cellIs" dxfId="31" priority="59" operator="between">
      <formula>0.00798611111111111</formula>
      <formula>0.00832175925925926</formula>
    </cfRule>
    <cfRule type="cellIs" dxfId="30" priority="58" operator="between">
      <formula>0.00833333333333333</formula>
      <formula>0.0104166666666667</formula>
    </cfRule>
    <cfRule type="cellIs" dxfId="29" priority="57" operator="between">
      <formula>0.0104282407407407</formula>
      <formula>0.0107638888888889</formula>
    </cfRule>
    <cfRule type="cellIs" dxfId="28" priority="56" operator="greaterThan">
      <formula>0.0107638888888889</formula>
    </cfRule>
    <cfRule type="cellIs" dxfId="27" priority="60" operator="lessThan">
      <formula>0.00798611111111111</formula>
    </cfRule>
  </conditionalFormatting>
  <conditionalFormatting sqref="O11:O13">
    <cfRule type="cellIs" dxfId="26" priority="37" operator="between">
      <formula>0.0104282407407407</formula>
      <formula>0.0107638888888889</formula>
    </cfRule>
    <cfRule type="cellIs" dxfId="25" priority="38" operator="between">
      <formula>0.00833333333333333</formula>
      <formula>0.0104166666666667</formula>
    </cfRule>
    <cfRule type="cellIs" dxfId="24" priority="39" operator="between">
      <formula>0.00798611111111111</formula>
      <formula>0.00832175925925926</formula>
    </cfRule>
    <cfRule type="cellIs" dxfId="23" priority="40" operator="lessThan">
      <formula>0.00798611111111111</formula>
    </cfRule>
    <cfRule type="cellIs" dxfId="22" priority="36" operator="greaterThan">
      <formula>0.0107638888888889</formula>
    </cfRule>
  </conditionalFormatting>
  <conditionalFormatting sqref="O17:O19">
    <cfRule type="cellIs" dxfId="21" priority="41" operator="greaterThan">
      <formula>0.0107638888888889</formula>
    </cfRule>
    <cfRule type="cellIs" dxfId="20" priority="42" operator="between">
      <formula>0.0104282407407407</formula>
      <formula>0.0107638888888889</formula>
    </cfRule>
    <cfRule type="cellIs" dxfId="19" priority="43" operator="between">
      <formula>0.00833333333333333</formula>
      <formula>0.0104166666666667</formula>
    </cfRule>
    <cfRule type="cellIs" dxfId="18" priority="44" operator="between">
      <formula>0.00798611111111111</formula>
      <formula>0.00832175925925926</formula>
    </cfRule>
    <cfRule type="cellIs" dxfId="17" priority="45" operator="lessThan">
      <formula>0.00798611111111111</formula>
    </cfRule>
  </conditionalFormatting>
  <conditionalFormatting sqref="O23:O25">
    <cfRule type="cellIs" dxfId="16" priority="2" operator="between">
      <formula>0.0104282407407407</formula>
      <formula>0.0107638888888889</formula>
    </cfRule>
    <cfRule type="cellIs" dxfId="15" priority="1" operator="greaterThan">
      <formula>0.0107638888888889</formula>
    </cfRule>
    <cfRule type="cellIs" dxfId="14" priority="5" operator="lessThan">
      <formula>0.00798611111111111</formula>
    </cfRule>
    <cfRule type="cellIs" dxfId="13" priority="4" operator="between">
      <formula>0.00798611111111111</formula>
      <formula>0.00832175925925926</formula>
    </cfRule>
    <cfRule type="cellIs" dxfId="12" priority="3" operator="between">
      <formula>0.00833333333333333</formula>
      <formula>0.0104166666666667</formula>
    </cfRule>
  </conditionalFormatting>
  <conditionalFormatting sqref="U5:U7">
    <cfRule type="cellIs" dxfId="11" priority="53" operator="between">
      <formula>0.00833333333333333</formula>
      <formula>0.0104166666666667</formula>
    </cfRule>
    <cfRule type="cellIs" dxfId="10" priority="55" operator="lessThan">
      <formula>0.00798611111111111</formula>
    </cfRule>
    <cfRule type="cellIs" dxfId="9" priority="51" operator="greaterThan">
      <formula>0.0107638888888889</formula>
    </cfRule>
    <cfRule type="cellIs" dxfId="8" priority="52" operator="between">
      <formula>0.0104282407407407</formula>
      <formula>0.0107638888888889</formula>
    </cfRule>
    <cfRule type="cellIs" dxfId="7" priority="54" operator="between">
      <formula>0.00798611111111111</formula>
      <formula>0.00832175925925926</formula>
    </cfRule>
  </conditionalFormatting>
  <conditionalFormatting sqref="U17:U19">
    <cfRule type="cellIs" dxfId="6" priority="49" operator="between">
      <formula>0.00798611111111111</formula>
      <formula>0.00832175925925926</formula>
    </cfRule>
    <cfRule type="cellIs" dxfId="5" priority="48" operator="between">
      <formula>0.00833333333333333</formula>
      <formula>0.0104166666666667</formula>
    </cfRule>
    <cfRule type="cellIs" dxfId="4" priority="47" operator="between">
      <formula>0.0104282407407407</formula>
      <formula>0.0107638888888889</formula>
    </cfRule>
    <cfRule type="cellIs" dxfId="3" priority="46" operator="greaterThan">
      <formula>0.0107638888888889</formula>
    </cfRule>
    <cfRule type="cellIs" dxfId="2" priority="50" operator="lessThan">
      <formula>0.00798611111111111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9BE82-E75F-4F5D-9CDA-181FD40A2FDC}">
  <dimension ref="A1:H15"/>
  <sheetViews>
    <sheetView tabSelected="1" zoomScaleNormal="100" workbookViewId="0">
      <selection activeCell="A18" sqref="A18"/>
    </sheetView>
  </sheetViews>
  <sheetFormatPr baseColWidth="10" defaultRowHeight="14.4" x14ac:dyDescent="0.3"/>
  <sheetData>
    <row r="1" spans="1:8" ht="21.6" customHeight="1" thickBot="1" x14ac:dyDescent="0.35">
      <c r="A1" s="42" t="s">
        <v>160</v>
      </c>
      <c r="B1" s="21">
        <v>2022</v>
      </c>
      <c r="C1" s="47">
        <v>2023</v>
      </c>
      <c r="D1" s="47">
        <v>2024</v>
      </c>
      <c r="E1" s="48">
        <v>2025</v>
      </c>
      <c r="F1" s="46" t="s">
        <v>161</v>
      </c>
      <c r="G1" s="22" t="s">
        <v>162</v>
      </c>
      <c r="H1" s="23" t="s">
        <v>163</v>
      </c>
    </row>
    <row r="2" spans="1:8" x14ac:dyDescent="0.3">
      <c r="A2" s="35" t="s">
        <v>3</v>
      </c>
      <c r="B2" s="26">
        <f>'2022'!F5</f>
        <v>1.4279020047152542</v>
      </c>
      <c r="C2" s="43">
        <f>'2023'!F5</f>
        <v>1.5808579569850498</v>
      </c>
      <c r="D2" s="43">
        <f>'2024'!F5</f>
        <v>1.3429911667377732</v>
      </c>
      <c r="E2" s="44">
        <f>'2025'!F5</f>
        <v>1.3903979929296388</v>
      </c>
      <c r="F2" s="38">
        <f t="shared" ref="F2:F15" si="0">AVERAGE(B2:E2)</f>
        <v>1.4355372803419291</v>
      </c>
      <c r="G2" s="24">
        <f t="shared" ref="G2:G15" si="1">STDEVPA(B2:E2)</f>
        <v>8.9132955332514974E-2</v>
      </c>
      <c r="H2" s="25">
        <f t="shared" ref="H2:H15" si="2">G2/F2</f>
        <v>6.2090310403700902E-2</v>
      </c>
    </row>
    <row r="3" spans="1:8" x14ac:dyDescent="0.3">
      <c r="A3" s="36" t="s">
        <v>11</v>
      </c>
      <c r="B3" s="26">
        <f>'2022'!F17</f>
        <v>1.1252923728259874</v>
      </c>
      <c r="C3" s="43">
        <f>'2023'!F17</f>
        <v>1.3357144095566686</v>
      </c>
      <c r="D3" s="43">
        <f>'2024'!F17</f>
        <v>1.2806787049789943</v>
      </c>
      <c r="E3" s="44">
        <f>'2025'!F17</f>
        <v>1.221232516563256</v>
      </c>
      <c r="F3" s="39">
        <f t="shared" si="0"/>
        <v>1.2407295009812265</v>
      </c>
      <c r="G3" s="27">
        <f t="shared" si="1"/>
        <v>7.7980662210678967E-2</v>
      </c>
      <c r="H3" s="28">
        <f t="shared" si="2"/>
        <v>6.2850655319316773E-2</v>
      </c>
    </row>
    <row r="4" spans="1:8" x14ac:dyDescent="0.3">
      <c r="A4" s="36" t="s">
        <v>4</v>
      </c>
      <c r="B4" s="26">
        <f>'2022'!L5</f>
        <v>1.3417571695910175</v>
      </c>
      <c r="C4" s="43">
        <f>'2023'!L5</f>
        <v>1.4561488013635184</v>
      </c>
      <c r="D4" s="43">
        <f>'2024'!L5</f>
        <v>1.3628876374068617</v>
      </c>
      <c r="E4" s="44">
        <f>'2025'!L5</f>
        <v>1.4330718888944398</v>
      </c>
      <c r="F4" s="39">
        <f t="shared" si="0"/>
        <v>1.3984663743139594</v>
      </c>
      <c r="G4" s="27">
        <f t="shared" si="1"/>
        <v>4.7451513279137235E-2</v>
      </c>
      <c r="H4" s="28">
        <f t="shared" si="2"/>
        <v>3.3931107783993268E-2</v>
      </c>
    </row>
    <row r="5" spans="1:8" x14ac:dyDescent="0.3">
      <c r="A5" s="36" t="s">
        <v>12</v>
      </c>
      <c r="B5" s="26">
        <f>'2022'!L17</f>
        <v>1.122266716602806</v>
      </c>
      <c r="C5" s="43">
        <f>'2023'!L17</f>
        <v>1.1414385363681747</v>
      </c>
      <c r="D5" s="43">
        <f>'2024'!L17</f>
        <v>1.2176046257091162</v>
      </c>
      <c r="E5" s="44">
        <f>'2025'!L17</f>
        <v>1.2126474300387344</v>
      </c>
      <c r="F5" s="39">
        <f t="shared" si="0"/>
        <v>1.1734893271797078</v>
      </c>
      <c r="G5" s="27">
        <f t="shared" si="1"/>
        <v>4.222121981247854E-2</v>
      </c>
      <c r="H5" s="28">
        <f t="shared" si="2"/>
        <v>3.5979210747447039E-2</v>
      </c>
    </row>
    <row r="6" spans="1:8" x14ac:dyDescent="0.3">
      <c r="A6" s="36" t="s">
        <v>164</v>
      </c>
      <c r="B6" s="26">
        <f>'2022'!R5</f>
        <v>1.3843490745726013</v>
      </c>
      <c r="C6" s="43">
        <f>'2023'!R5</f>
        <v>1.1991657977059436</v>
      </c>
      <c r="D6" s="43">
        <f>'2024'!R5</f>
        <v>1.2326993926770495</v>
      </c>
      <c r="E6" s="44">
        <f>'2025'!R5</f>
        <v>1.2506369426751593</v>
      </c>
      <c r="F6" s="39">
        <f t="shared" si="0"/>
        <v>1.2667128019076883</v>
      </c>
      <c r="G6" s="27">
        <f t="shared" si="1"/>
        <v>7.0385075976159991E-2</v>
      </c>
      <c r="H6" s="28">
        <f t="shared" si="2"/>
        <v>5.5565141419711729E-2</v>
      </c>
    </row>
    <row r="7" spans="1:8" x14ac:dyDescent="0.3">
      <c r="A7" s="36" t="s">
        <v>165</v>
      </c>
      <c r="B7" s="26">
        <f>'2022'!R17</f>
        <v>1.1151109991261601</v>
      </c>
      <c r="C7" s="43">
        <f>'2023'!R17</f>
        <v>1.0407520133595496</v>
      </c>
      <c r="D7" s="43">
        <f>'2024'!R17</f>
        <v>1.0047795882367208</v>
      </c>
      <c r="E7" s="44">
        <f>'2025'!R17</f>
        <v>1.0563560653676933</v>
      </c>
      <c r="F7" s="39">
        <f t="shared" si="0"/>
        <v>1.0542496665225309</v>
      </c>
      <c r="G7" s="27">
        <f t="shared" si="1"/>
        <v>3.9805822466370426E-2</v>
      </c>
      <c r="H7" s="28">
        <f>G7/F7</f>
        <v>3.7757491162099137E-2</v>
      </c>
    </row>
    <row r="8" spans="1:8" x14ac:dyDescent="0.3">
      <c r="A8" s="36" t="s">
        <v>166</v>
      </c>
      <c r="B8" s="26">
        <f>'2022'!X5</f>
        <v>1.1747141541576078</v>
      </c>
      <c r="C8" s="43">
        <f>'2023'!X5</f>
        <v>1.1982789990795641</v>
      </c>
      <c r="D8" s="43">
        <f>'2024'!X5</f>
        <v>1.1519227015720648</v>
      </c>
      <c r="E8" s="44">
        <f>'2025'!X5</f>
        <v>1.1590006673340008</v>
      </c>
      <c r="F8" s="39">
        <f t="shared" si="0"/>
        <v>1.1709791305358093</v>
      </c>
      <c r="G8" s="27">
        <f t="shared" si="1"/>
        <v>1.7789493314095618E-2</v>
      </c>
      <c r="H8" s="28">
        <f t="shared" si="2"/>
        <v>1.5191981522297168E-2</v>
      </c>
    </row>
    <row r="9" spans="1:8" x14ac:dyDescent="0.3">
      <c r="A9" s="36" t="s">
        <v>167</v>
      </c>
      <c r="B9" s="26">
        <f>'2022'!X17</f>
        <v>1</v>
      </c>
      <c r="C9" s="43">
        <f>'2023'!X17</f>
        <v>1</v>
      </c>
      <c r="D9" s="43">
        <f>'2024'!X17</f>
        <v>1</v>
      </c>
      <c r="E9" s="44">
        <f>'2025'!X17</f>
        <v>1</v>
      </c>
      <c r="F9" s="40">
        <f t="shared" si="0"/>
        <v>1</v>
      </c>
      <c r="G9" s="29">
        <f t="shared" si="1"/>
        <v>0</v>
      </c>
      <c r="H9" s="30"/>
    </row>
    <row r="10" spans="1:8" x14ac:dyDescent="0.3">
      <c r="A10" s="36" t="s">
        <v>168</v>
      </c>
      <c r="B10" s="26">
        <f>'2022'!F11</f>
        <v>1.3787837433877905</v>
      </c>
      <c r="C10" s="43">
        <f>'2023'!F11</f>
        <v>1.3937262703672051</v>
      </c>
      <c r="D10" s="43">
        <f>'2024'!F11</f>
        <v>1.3962648531807695</v>
      </c>
      <c r="E10" s="44">
        <f>'2025'!F11</f>
        <v>1.4031772992955989</v>
      </c>
      <c r="F10" s="39">
        <f t="shared" si="0"/>
        <v>1.3929880415578411</v>
      </c>
      <c r="G10" s="27">
        <f t="shared" si="1"/>
        <v>8.9003586435785331E-3</v>
      </c>
      <c r="H10" s="28">
        <f t="shared" si="2"/>
        <v>6.389400610808448E-3</v>
      </c>
    </row>
    <row r="11" spans="1:8" x14ac:dyDescent="0.3">
      <c r="A11" s="36" t="s">
        <v>169</v>
      </c>
      <c r="B11" s="26">
        <f>'2022'!F23</f>
        <v>1.1610353055008853</v>
      </c>
      <c r="C11" s="43">
        <f>'2023'!F23</f>
        <v>1.141219211412192</v>
      </c>
      <c r="D11" s="43">
        <f>'2024'!F23</f>
        <v>1.1008313637127893</v>
      </c>
      <c r="E11" s="44">
        <f>'2025'!F23</f>
        <v>1.1921575241388034</v>
      </c>
      <c r="F11" s="39">
        <f t="shared" si="0"/>
        <v>1.1488108511911674</v>
      </c>
      <c r="G11" s="27">
        <f t="shared" si="1"/>
        <v>3.3121124497898835E-2</v>
      </c>
      <c r="H11" s="28">
        <f t="shared" si="2"/>
        <v>2.8830790084857342E-2</v>
      </c>
    </row>
    <row r="12" spans="1:8" x14ac:dyDescent="0.3">
      <c r="A12" s="36" t="s">
        <v>170</v>
      </c>
      <c r="B12" s="26"/>
      <c r="C12" s="43">
        <f>'2023'!L11</f>
        <v>1.510902214682583</v>
      </c>
      <c r="D12" s="43">
        <f>'2024'!L11</f>
        <v>1.5867423941714403</v>
      </c>
      <c r="E12" s="44">
        <f>'2025'!L11</f>
        <v>1.5950216328594709</v>
      </c>
      <c r="F12" s="39">
        <f t="shared" si="0"/>
        <v>1.5642220805711646</v>
      </c>
      <c r="G12" s="27">
        <f t="shared" si="1"/>
        <v>3.7854040049428446E-2</v>
      </c>
      <c r="H12" s="28">
        <f t="shared" si="2"/>
        <v>2.4199914142374407E-2</v>
      </c>
    </row>
    <row r="13" spans="1:8" x14ac:dyDescent="0.3">
      <c r="A13" s="36" t="s">
        <v>171</v>
      </c>
      <c r="B13" s="26"/>
      <c r="C13" s="43">
        <f>'2023'!L23</f>
        <v>1.2334276776403994</v>
      </c>
      <c r="D13" s="43">
        <f>'2024'!L23</f>
        <v>1.2083834140532499</v>
      </c>
      <c r="E13" s="44">
        <f>'2025'!L23</f>
        <v>1.2378648198947702</v>
      </c>
      <c r="F13" s="39">
        <f t="shared" si="0"/>
        <v>1.2265586371961399</v>
      </c>
      <c r="G13" s="27">
        <f t="shared" si="1"/>
        <v>1.2978857424461823E-2</v>
      </c>
      <c r="H13" s="28">
        <f t="shared" si="2"/>
        <v>1.0581522179918713E-2</v>
      </c>
    </row>
    <row r="14" spans="1:8" x14ac:dyDescent="0.3">
      <c r="A14" s="36" t="s">
        <v>172</v>
      </c>
      <c r="B14" s="26">
        <f>'2022'!R11</f>
        <v>1.6588791583895248</v>
      </c>
      <c r="C14" s="43">
        <f>'2023'!R11</f>
        <v>1.7922127095647788</v>
      </c>
      <c r="D14" s="43">
        <f>'2024'!R11</f>
        <v>1.8749342762344294</v>
      </c>
      <c r="E14" s="44">
        <f>'2025'!R11</f>
        <v>1.6787474699368972</v>
      </c>
      <c r="F14" s="39">
        <f t="shared" si="0"/>
        <v>1.7511934035314076</v>
      </c>
      <c r="G14" s="27">
        <f t="shared" si="1"/>
        <v>8.7699373138096975E-2</v>
      </c>
      <c r="H14" s="28">
        <f t="shared" si="2"/>
        <v>5.0079775860989925E-2</v>
      </c>
    </row>
    <row r="15" spans="1:8" ht="15" thickBot="1" x14ac:dyDescent="0.35">
      <c r="A15" s="37" t="s">
        <v>173</v>
      </c>
      <c r="B15" s="31">
        <f>'2022'!R23</f>
        <v>1.4828918215349236</v>
      </c>
      <c r="C15" s="32">
        <f>'2023'!R23</f>
        <v>1.3582989527134239</v>
      </c>
      <c r="D15" s="32">
        <f>'2024'!R23</f>
        <v>1.6885390091246411</v>
      </c>
      <c r="E15" s="45">
        <f>'2025'!R23</f>
        <v>1.4261844840792208</v>
      </c>
      <c r="F15" s="41">
        <f t="shared" si="0"/>
        <v>1.4889785668630524</v>
      </c>
      <c r="G15" s="33">
        <f t="shared" si="1"/>
        <v>0.12337106323130317</v>
      </c>
      <c r="H15" s="34">
        <f t="shared" si="2"/>
        <v>8.2856171322343908E-2</v>
      </c>
    </row>
  </sheetData>
  <conditionalFormatting sqref="B2:E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H15">
    <cfRule type="cellIs" dxfId="1" priority="2" operator="greaterThanOrEqual">
      <formula>0.2</formula>
    </cfRule>
    <cfRule type="cellIs" dxfId="0" priority="3" operator="greaterThanOrEqual">
      <formula>0.1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C44F2893915E4E8B2CB00DFD53C116" ma:contentTypeVersion="17" ma:contentTypeDescription="Crée un document." ma:contentTypeScope="" ma:versionID="d735b5ca44dcb8160fb1d132c4979331">
  <xsd:schema xmlns:xsd="http://www.w3.org/2001/XMLSchema" xmlns:xs="http://www.w3.org/2001/XMLSchema" xmlns:p="http://schemas.microsoft.com/office/2006/metadata/properties" xmlns:ns2="9cdef0c5-5c1e-498f-9228-a13c912581f4" xmlns:ns3="e1df0c2b-5edf-4441-baed-c13379e0e239" targetNamespace="http://schemas.microsoft.com/office/2006/metadata/properties" ma:root="true" ma:fieldsID="73811fec1f22a812471fd802e4496bdd" ns2:_="" ns3:_="">
    <xsd:import namespace="9cdef0c5-5c1e-498f-9228-a13c912581f4"/>
    <xsd:import namespace="e1df0c2b-5edf-4441-baed-c13379e0e2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Remarque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def0c5-5c1e-498f-9228-a13c91258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af7b03d-4e69-4f8d-bf76-10788d5738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emarques" ma:index="21" nillable="true" ma:displayName="Remarques" ma:format="Dropdown" ma:internalName="Remarques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df0c2b-5edf-4441-baed-c13379e0e23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6676d93-3e87-4844-b509-1e24984bdc89}" ma:internalName="TaxCatchAll" ma:showField="CatchAllData" ma:web="e1df0c2b-5edf-4441-baed-c13379e0e2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def0c5-5c1e-498f-9228-a13c912581f4">
      <Terms xmlns="http://schemas.microsoft.com/office/infopath/2007/PartnerControls"/>
    </lcf76f155ced4ddcb4097134ff3c332f>
    <Remarques xmlns="9cdef0c5-5c1e-498f-9228-a13c912581f4" xsi:nil="true"/>
    <TaxCatchAll xmlns="e1df0c2b-5edf-4441-baed-c13379e0e239" xsi:nil="true"/>
  </documentManagement>
</p:properties>
</file>

<file path=customXml/itemProps1.xml><?xml version="1.0" encoding="utf-8"?>
<ds:datastoreItem xmlns:ds="http://schemas.openxmlformats.org/officeDocument/2006/customXml" ds:itemID="{B67F81B9-44B7-4187-AD3D-F740527142C9}"/>
</file>

<file path=customXml/itemProps2.xml><?xml version="1.0" encoding="utf-8"?>
<ds:datastoreItem xmlns:ds="http://schemas.openxmlformats.org/officeDocument/2006/customXml" ds:itemID="{56D68CF0-D0CC-4F3A-9819-CB22EE22BA09}"/>
</file>

<file path=customXml/itemProps3.xml><?xml version="1.0" encoding="utf-8"?>
<ds:datastoreItem xmlns:ds="http://schemas.openxmlformats.org/officeDocument/2006/customXml" ds:itemID="{32191C43-0F6B-46FE-8BFB-93ACB948CB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(vierge)</vt:lpstr>
      <vt:lpstr>2022</vt:lpstr>
      <vt:lpstr>2023</vt:lpstr>
      <vt:lpstr>2024</vt:lpstr>
      <vt:lpstr>2025</vt:lpstr>
      <vt:lpstr>RECAP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</dc:creator>
  <cp:lastModifiedBy>Charly BOICHUT</cp:lastModifiedBy>
  <dcterms:created xsi:type="dcterms:W3CDTF">2015-06-05T18:19:34Z</dcterms:created>
  <dcterms:modified xsi:type="dcterms:W3CDTF">2025-11-24T14:00:14Z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0x01010092C44F2893915E4E8B2CB00DFD53C116</vt:lpwstr>
  </property>
</Properties>
</file>